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OneDrive - cnss.gob.do\Desktop\SIGEF 14-23\SIGEF 2024\Ejecuciones PW\Marzo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40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40" l="1"/>
  <c r="C82" i="40"/>
  <c r="Q71" i="40"/>
  <c r="Q70" i="40"/>
  <c r="Q69" i="40"/>
  <c r="Q68" i="40"/>
  <c r="C68" i="40"/>
  <c r="Q67" i="40"/>
  <c r="Q66" i="40"/>
  <c r="H65" i="40"/>
  <c r="Q65" i="40" s="1"/>
  <c r="G65" i="40"/>
  <c r="F65" i="40"/>
  <c r="E65" i="40"/>
  <c r="D65" i="40"/>
  <c r="C65" i="40"/>
  <c r="Q64" i="40"/>
  <c r="Q63" i="40"/>
  <c r="Q62" i="40"/>
  <c r="Q61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Q60" i="40" s="1"/>
  <c r="D60" i="40"/>
  <c r="C60" i="40"/>
  <c r="Q59" i="40"/>
  <c r="Q58" i="40"/>
  <c r="Q57" i="40"/>
  <c r="Q56" i="40"/>
  <c r="Q54" i="40"/>
  <c r="Q53" i="40"/>
  <c r="Q52" i="40"/>
  <c r="Q51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Q50" i="40" s="1"/>
  <c r="D50" i="40"/>
  <c r="C50" i="40"/>
  <c r="Q49" i="40"/>
  <c r="Q48" i="40"/>
  <c r="Q47" i="40"/>
  <c r="Q46" i="40"/>
  <c r="Q45" i="40"/>
  <c r="Q44" i="40"/>
  <c r="Q43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Q42" i="40" s="1"/>
  <c r="D42" i="40"/>
  <c r="C42" i="40"/>
  <c r="Q41" i="40"/>
  <c r="Q40" i="40"/>
  <c r="Q39" i="40"/>
  <c r="Q38" i="40"/>
  <c r="Q37" i="40"/>
  <c r="Q36" i="40"/>
  <c r="Q35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Q34" i="40" s="1"/>
  <c r="D34" i="40"/>
  <c r="C34" i="40"/>
  <c r="Q33" i="40"/>
  <c r="Q32" i="40"/>
  <c r="Q31" i="40"/>
  <c r="Q29" i="40"/>
  <c r="Q28" i="40"/>
  <c r="Q27" i="40"/>
  <c r="Q26" i="40"/>
  <c r="Q25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Q24" i="40" s="1"/>
  <c r="D24" i="40"/>
  <c r="C24" i="40"/>
  <c r="Q23" i="40"/>
  <c r="Q22" i="40"/>
  <c r="Q21" i="40"/>
  <c r="Q20" i="40"/>
  <c r="Q19" i="40"/>
  <c r="Q18" i="40"/>
  <c r="Q17" i="40"/>
  <c r="Q16" i="40"/>
  <c r="Q15" i="40"/>
  <c r="P14" i="40"/>
  <c r="P72" i="40" s="1"/>
  <c r="P84" i="40" s="1"/>
  <c r="O14" i="40"/>
  <c r="N14" i="40"/>
  <c r="N7" i="40" s="1"/>
  <c r="M14" i="40"/>
  <c r="M7" i="40" s="1"/>
  <c r="L14" i="40"/>
  <c r="K14" i="40"/>
  <c r="K7" i="40" s="1"/>
  <c r="J14" i="40"/>
  <c r="J7" i="40" s="1"/>
  <c r="I14" i="40"/>
  <c r="H14" i="40"/>
  <c r="G14" i="40"/>
  <c r="F14" i="40"/>
  <c r="E14" i="40"/>
  <c r="Q14" i="40" s="1"/>
  <c r="D14" i="40"/>
  <c r="D72" i="40" s="1"/>
  <c r="D84" i="40" s="1"/>
  <c r="C14" i="40"/>
  <c r="Q13" i="40"/>
  <c r="Q12" i="40"/>
  <c r="Q11" i="40"/>
  <c r="Q10" i="40"/>
  <c r="Q9" i="40"/>
  <c r="P8" i="40"/>
  <c r="O8" i="40"/>
  <c r="O72" i="40" s="1"/>
  <c r="O84" i="40" s="1"/>
  <c r="N8" i="40"/>
  <c r="M8" i="40"/>
  <c r="L8" i="40"/>
  <c r="L7" i="40" s="1"/>
  <c r="K8" i="40"/>
  <c r="J8" i="40"/>
  <c r="J72" i="40" s="1"/>
  <c r="J84" i="40" s="1"/>
  <c r="I8" i="40"/>
  <c r="I72" i="40" s="1"/>
  <c r="I84" i="40" s="1"/>
  <c r="H8" i="40"/>
  <c r="H72" i="40" s="1"/>
  <c r="H84" i="40" s="1"/>
  <c r="G8" i="40"/>
  <c r="G72" i="40" s="1"/>
  <c r="G84" i="40" s="1"/>
  <c r="F8" i="40"/>
  <c r="F72" i="40" s="1"/>
  <c r="F84" i="40" s="1"/>
  <c r="E8" i="40"/>
  <c r="Q8" i="40" s="1"/>
  <c r="D8" i="40"/>
  <c r="C8" i="40"/>
  <c r="C72" i="40" s="1"/>
  <c r="C84" i="40" s="1"/>
  <c r="AD7" i="40"/>
  <c r="W7" i="40"/>
  <c r="P7" i="40"/>
  <c r="O7" i="40"/>
  <c r="D7" i="40"/>
  <c r="C7" i="40"/>
  <c r="Q7" i="40" l="1"/>
  <c r="Q72" i="40"/>
  <c r="Q84" i="40" s="1"/>
  <c r="G7" i="40"/>
  <c r="H7" i="40"/>
  <c r="K72" i="40"/>
  <c r="K84" i="40" s="1"/>
  <c r="I7" i="40"/>
  <c r="L72" i="40"/>
  <c r="L84" i="40" s="1"/>
  <c r="E7" i="40"/>
  <c r="X7" i="40"/>
  <c r="Y7" i="40" s="1"/>
  <c r="Z7" i="40" s="1"/>
  <c r="AA7" i="40" s="1"/>
  <c r="AB7" i="40" s="1"/>
  <c r="M72" i="40"/>
  <c r="M84" i="40" s="1"/>
  <c r="N72" i="40"/>
  <c r="N84" i="40" s="1"/>
  <c r="F7" i="40"/>
  <c r="E72" i="40"/>
  <c r="E84" i="40" s="1"/>
  <c r="D82" i="19"/>
  <c r="D65" i="19"/>
  <c r="D60" i="19"/>
  <c r="D50" i="19"/>
  <c r="D42" i="19"/>
  <c r="D34" i="19"/>
  <c r="D24" i="19"/>
  <c r="D14" i="19"/>
  <c r="D8" i="19"/>
  <c r="D72" i="19" s="1"/>
  <c r="D84" i="19" s="1"/>
  <c r="F65" i="19"/>
  <c r="F60" i="19"/>
  <c r="F50" i="19"/>
  <c r="F42" i="19"/>
  <c r="F34" i="19"/>
  <c r="F24" i="19"/>
  <c r="F14" i="19"/>
  <c r="F8" i="19"/>
  <c r="F72" i="19" s="1"/>
  <c r="F84" i="19" s="1"/>
  <c r="AC6" i="40" l="1"/>
  <c r="AD6" i="40" s="1"/>
  <c r="D7" i="19"/>
  <c r="F7" i="19"/>
  <c r="B51" i="2" l="1"/>
  <c r="B25" i="2"/>
  <c r="B9" i="2"/>
  <c r="O24" i="19" l="1"/>
  <c r="N14" i="19" l="1"/>
  <c r="Q9" i="19" l="1"/>
  <c r="K24" i="19" l="1"/>
  <c r="L24" i="19"/>
  <c r="M24" i="19"/>
  <c r="N24" i="19"/>
  <c r="P24" i="19"/>
  <c r="Q70" i="19" l="1"/>
  <c r="C68" i="19"/>
  <c r="C65" i="19" s="1"/>
  <c r="H65" i="19"/>
  <c r="G65" i="19"/>
  <c r="E65" i="19"/>
  <c r="Q40" i="19"/>
  <c r="P34" i="19"/>
  <c r="O34" i="19"/>
  <c r="N34" i="19"/>
  <c r="M34" i="19"/>
  <c r="L34" i="19"/>
  <c r="K34" i="19"/>
  <c r="J34" i="19"/>
  <c r="I34" i="19"/>
  <c r="H34" i="19"/>
  <c r="G34" i="19"/>
  <c r="E34" i="19"/>
  <c r="C34" i="19"/>
  <c r="J24" i="19"/>
  <c r="I24" i="19"/>
  <c r="H24" i="19"/>
  <c r="G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E14" i="19"/>
  <c r="C14" i="19"/>
  <c r="Q10" i="19"/>
  <c r="P8" i="19"/>
  <c r="O8" i="19"/>
  <c r="N8" i="19"/>
  <c r="M8" i="19"/>
  <c r="L8" i="19"/>
  <c r="K8" i="19"/>
  <c r="J8" i="19"/>
  <c r="I8" i="19"/>
  <c r="H8" i="19"/>
  <c r="G8" i="19"/>
  <c r="E8" i="19"/>
  <c r="C8" i="19"/>
  <c r="Q16" i="19" l="1"/>
  <c r="Q17" i="19"/>
  <c r="Q18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N60" i="19"/>
  <c r="M60" i="19"/>
  <c r="L60" i="19"/>
  <c r="K60" i="19"/>
  <c r="J60" i="19"/>
  <c r="I60" i="19"/>
  <c r="H60" i="19"/>
  <c r="G60" i="19"/>
  <c r="E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E42" i="19"/>
  <c r="E72" i="19" s="1"/>
  <c r="C42" i="19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C72" i="19" l="1"/>
  <c r="C84" i="19" s="1"/>
  <c r="J7" i="19"/>
  <c r="O72" i="19"/>
  <c r="O84" i="19" s="1"/>
  <c r="K7" i="19"/>
  <c r="K72" i="19"/>
  <c r="K84" i="19" s="1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Q24" i="19"/>
  <c r="Q14" i="19"/>
  <c r="Q42" i="19"/>
  <c r="Q65" i="19"/>
  <c r="Q8" i="19"/>
  <c r="Q34" i="19"/>
  <c r="X7" i="19"/>
  <c r="Y7" i="19" s="1"/>
  <c r="Z7" i="19" s="1"/>
  <c r="AA7" i="19" s="1"/>
  <c r="AB7" i="19" s="1"/>
  <c r="E84" i="19"/>
  <c r="Q72" i="19" l="1"/>
  <c r="Q84" i="19" s="1"/>
  <c r="Q7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35" i="2"/>
  <c r="B43" i="2"/>
  <c r="B84" i="2"/>
  <c r="B8" i="2" l="1"/>
  <c r="B73" i="2" s="1"/>
  <c r="B86" i="2" s="1"/>
  <c r="C8" i="2"/>
  <c r="C73" i="2" s="1"/>
  <c r="C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<sst xmlns="http://schemas.openxmlformats.org/spreadsheetml/2006/main" count="307" uniqueCount="123">
  <si>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</si>
  <si>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</si>
  <si>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</si>
  <si>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</si>
  <si>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</si>
  <si>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</si>
  <si>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</si>
  <si>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</si>
  <si>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</si>
  <si>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</si>
  <si>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</si>
  <si>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</si>
  <si>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</si>
  <si>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</si>
  <si>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</si>
  <si>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</si>
  <si>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</si>
  <si>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</si>
  <si>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</si>
  <si>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</si>
  <si>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</si>
  <si>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</si>
  <si>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</si>
  <si>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</si>
  <si>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</si>
  <si>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</si>
  <si>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</si>
  <si>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</si>
  <si>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</si>
  <si>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</si>
  <si>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</si>
  <si>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</si>
  <si>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</si>
  <si>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</si>
  <si>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</si>
  <si>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</si>
  <si>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</si>
  <si>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</si>
  <si>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</si>
  <si>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</si>
  <si>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</si>
  <si>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</si>
  <si>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</si>
  <si>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</si>
  <si>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</si>
  <si>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</si>
  <si>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</si>
  <si>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</si>
  <si>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</si>
  <si>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</si>
  <si>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</si>
  <si>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</si>
  <si>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</si>
  <si>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</si>
  <si>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</si>
  <si>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</si>
  <si>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</si>
  <si>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</si>
  <si>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</si>
  <si>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</si>
  <si>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</si>
  <si>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</si>
  <si>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</si>
  <si>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</si>
  <si>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</si>
  <si>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</si>
  <si>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</si>
  <si>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</si>
  <si>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</si>
  <si>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</si>
  <si>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</si>
  <si>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</si>
  <si>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</si>
  <si>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</si>
  <si>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</si>
  <si>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</si>
  <si>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</si>
  <si>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</si>
  <si>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</si>
  <si>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</si>
  <si>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</si>
  <si>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</si>
  <si>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</si>
  <si>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</si>
  <si>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</si>
  <si>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</si>
  <si>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</si>
  <si>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</si>
  <si>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</si>
  <si>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</si>
  <si>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</si>
  <si>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</si>
  <si>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</si>
  <si>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</si>
  <si>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</si>
  <si>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</si>
  <si>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</si>
  <si>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</si>
  <si>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</si>
  <si>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</si>
  <si>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</si>
  <si>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</si>
  <si>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</si>
  <si>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</si>
  <si>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</si>
  <si>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</si>
  <si>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</si>
  <si>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</si>
  <si>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</si>
  <si>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</si>
  <si>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</si>
  <si>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</si>
  <si>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</si>
  <si>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</si>
  <si>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</si>
  <si>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</si>
  <si>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</si>
  <si>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Ejecución de Gastos y Aplicaciones Financieras</t>
  </si>
  <si>
    <t>En RD$ Gasto Devengado</t>
  </si>
  <si>
    <t>Año 2024</t>
  </si>
  <si>
    <t>Presupuesto Modificado Febrero</t>
  </si>
  <si>
    <t>Fecha de registro: hasta el 03 de Abril 2024</t>
  </si>
  <si>
    <t>Fecha de imputación: hasta el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</si>
</sst>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Layout" topLeftCell="A71" zoomScaleNormal="100" workbookViewId="0">
      <selection activeCell="D90" sqref="D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7" t="s">
        <v>101</v>
      </c>
      <c r="B1" s="117"/>
      <c r="C1" s="117"/>
      <c r="E1" s="9" t="s">
        <v>38</v>
      </c>
    </row>
    <row r="2" spans="1:6" ht="18.75" x14ac:dyDescent="0.25">
      <c r="A2" s="117" t="s">
        <v>108</v>
      </c>
      <c r="B2" s="117"/>
      <c r="C2" s="117"/>
      <c r="E2" s="15" t="s">
        <v>97</v>
      </c>
    </row>
    <row r="3" spans="1:6" ht="18.75" x14ac:dyDescent="0.25">
      <c r="A3" s="117" t="s">
        <v>119</v>
      </c>
      <c r="B3" s="117"/>
      <c r="C3" s="117"/>
      <c r="E3" s="15" t="s">
        <v>98</v>
      </c>
    </row>
    <row r="4" spans="1:6" ht="18.75" x14ac:dyDescent="0.3">
      <c r="A4" s="118" t="s">
        <v>99</v>
      </c>
      <c r="B4" s="118"/>
      <c r="C4" s="118"/>
      <c r="E4" s="9" t="s">
        <v>93</v>
      </c>
    </row>
    <row r="5" spans="1:6" x14ac:dyDescent="0.25">
      <c r="A5" s="114" t="s">
        <v>36</v>
      </c>
      <c r="B5" s="114"/>
      <c r="C5" s="114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340000000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269886980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192697500</v>
      </c>
      <c r="C10" s="27">
        <v>0</v>
      </c>
      <c r="E10" s="18"/>
    </row>
    <row r="11" spans="1:6" x14ac:dyDescent="0.25">
      <c r="A11" s="8" t="s">
        <v>4</v>
      </c>
      <c r="B11" s="29">
        <v>39906000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7">
        <v>0</v>
      </c>
      <c r="C13" s="27">
        <v>0</v>
      </c>
    </row>
    <row r="14" spans="1:6" x14ac:dyDescent="0.25">
      <c r="A14" s="8" t="s">
        <v>6</v>
      </c>
      <c r="B14" s="29">
        <v>27283480</v>
      </c>
      <c r="C14" s="27">
        <v>0</v>
      </c>
    </row>
    <row r="15" spans="1:6" x14ac:dyDescent="0.25">
      <c r="A15" s="3" t="s">
        <v>7</v>
      </c>
      <c r="B15" s="4">
        <f>B16+B17+B18+B19+B20+B21+B22+B23+B24</f>
        <v>57901500</v>
      </c>
      <c r="C15" s="28">
        <f>C16+C17+C18+C19+C20+C21+C22+C23+C24</f>
        <v>0</v>
      </c>
    </row>
    <row r="16" spans="1:6" x14ac:dyDescent="0.25">
      <c r="A16" s="8" t="s">
        <v>8</v>
      </c>
      <c r="B16" s="29">
        <v>9256500</v>
      </c>
      <c r="C16" s="27">
        <v>0</v>
      </c>
    </row>
    <row r="17" spans="1:7" x14ac:dyDescent="0.25">
      <c r="A17" s="8" t="s">
        <v>9</v>
      </c>
      <c r="B17" s="29">
        <v>2000000</v>
      </c>
      <c r="C17" s="27">
        <v>0</v>
      </c>
    </row>
    <row r="18" spans="1:7" x14ac:dyDescent="0.25">
      <c r="A18" s="8" t="s">
        <v>10</v>
      </c>
      <c r="B18" s="29">
        <v>450000</v>
      </c>
      <c r="C18" s="27">
        <v>0</v>
      </c>
    </row>
    <row r="19" spans="1:7" ht="18" customHeight="1" x14ac:dyDescent="0.25">
      <c r="A19" s="8" t="s">
        <v>11</v>
      </c>
      <c r="B19" s="29">
        <v>1050000</v>
      </c>
      <c r="C19" s="27">
        <v>0</v>
      </c>
    </row>
    <row r="20" spans="1:7" x14ac:dyDescent="0.25">
      <c r="A20" s="8" t="s">
        <v>12</v>
      </c>
      <c r="B20" s="29">
        <v>8300000</v>
      </c>
      <c r="C20" s="27">
        <v>0</v>
      </c>
      <c r="G20" s="36"/>
    </row>
    <row r="21" spans="1:7" x14ac:dyDescent="0.25">
      <c r="A21" s="8" t="s">
        <v>13</v>
      </c>
      <c r="B21" s="29">
        <v>6500000</v>
      </c>
      <c r="C21" s="27">
        <v>0</v>
      </c>
    </row>
    <row r="22" spans="1:7" x14ac:dyDescent="0.25">
      <c r="A22" s="8" t="s">
        <v>14</v>
      </c>
      <c r="B22" s="29">
        <v>1850000</v>
      </c>
      <c r="C22" s="27">
        <v>0</v>
      </c>
      <c r="G22" s="36"/>
    </row>
    <row r="23" spans="1:7" x14ac:dyDescent="0.25">
      <c r="A23" s="8" t="s">
        <v>15</v>
      </c>
      <c r="B23" s="29">
        <v>23095000</v>
      </c>
      <c r="C23" s="27">
        <v>0</v>
      </c>
    </row>
    <row r="24" spans="1:7" x14ac:dyDescent="0.25">
      <c r="A24" s="8" t="s">
        <v>40</v>
      </c>
      <c r="B24" s="29">
        <v>5400000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B26+B27+B28+B29+B30+B31+B32+B34+B33</f>
        <v>9311520</v>
      </c>
      <c r="C25" s="28">
        <f>C26+C27+C28+C29+C30+C31+C32+C33+C34</f>
        <v>0</v>
      </c>
    </row>
    <row r="26" spans="1:7" x14ac:dyDescent="0.25">
      <c r="A26" s="8" t="s">
        <v>17</v>
      </c>
      <c r="B26" s="29">
        <v>150000</v>
      </c>
      <c r="C26" s="27">
        <v>0</v>
      </c>
    </row>
    <row r="27" spans="1:7" x14ac:dyDescent="0.25">
      <c r="A27" s="8" t="s">
        <v>18</v>
      </c>
      <c r="B27" s="29">
        <v>60000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50000</v>
      </c>
      <c r="C30" s="27">
        <v>0</v>
      </c>
    </row>
    <row r="31" spans="1:7" x14ac:dyDescent="0.25">
      <c r="A31" s="8" t="s">
        <v>22</v>
      </c>
      <c r="B31" s="27">
        <v>100000</v>
      </c>
      <c r="C31" s="27">
        <v>0</v>
      </c>
    </row>
    <row r="32" spans="1:7" x14ac:dyDescent="0.25">
      <c r="A32" s="8" t="s">
        <v>23</v>
      </c>
      <c r="B32" s="29">
        <v>5500000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7">
        <v>2821520</v>
      </c>
      <c r="C34" s="27">
        <v>0</v>
      </c>
    </row>
    <row r="35" spans="1:3" x14ac:dyDescent="0.25">
      <c r="A35" s="3" t="s">
        <v>25</v>
      </c>
      <c r="B35" s="4">
        <f>B36+B37+B38+B39+B40+B41+B42</f>
        <v>2900000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2700000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28">
        <f>B52+B53+B54+B55+B56+B57+B58+B59+B60</f>
        <v>0</v>
      </c>
      <c r="C51" s="28">
        <f>C52+C53+C54+C55+C56+C57+C58+C59+C60</f>
        <v>0</v>
      </c>
    </row>
    <row r="52" spans="1:3" x14ac:dyDescent="0.25">
      <c r="A52" s="8" t="s">
        <v>29</v>
      </c>
      <c r="B52" s="27">
        <v>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7">
        <v>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340000000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340000000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3" t="s">
        <v>116</v>
      </c>
      <c r="C94" s="113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4" t="s">
        <v>104</v>
      </c>
      <c r="C95" s="114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5" t="s">
        <v>110</v>
      </c>
      <c r="B99" s="115"/>
      <c r="E99" s="21"/>
      <c r="F99" s="21"/>
      <c r="G99" s="21"/>
      <c r="H99" s="21"/>
      <c r="I99" s="21"/>
      <c r="J99" s="21"/>
    </row>
    <row r="100" spans="1:10" x14ac:dyDescent="0.25">
      <c r="A100" s="116" t="s">
        <v>105</v>
      </c>
      <c r="B100" s="116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Q22" sqref="Q22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1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1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460834620.10000002</v>
      </c>
      <c r="E7" s="78">
        <f t="shared" si="0"/>
        <v>21831455.620000001</v>
      </c>
      <c r="F7" s="77">
        <f t="shared" si="0"/>
        <v>26395810.039999999</v>
      </c>
      <c r="G7" s="77">
        <f t="shared" si="0"/>
        <v>52290527.009999998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100517792.67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275836980</v>
      </c>
      <c r="E8" s="82">
        <f>E9+E10+E11+E12+E13</f>
        <v>17883431.140000001</v>
      </c>
      <c r="F8" s="82">
        <f t="shared" ref="F8" si="2">F9+F10+F11+F12+F13</f>
        <v>17742225.77</v>
      </c>
      <c r="G8" s="82">
        <f t="shared" ref="G8:P8" si="3">G9+G10+G11+G12+G13</f>
        <v>18992407.5</v>
      </c>
      <c r="H8" s="82">
        <f t="shared" si="3"/>
        <v>0</v>
      </c>
      <c r="I8" s="82">
        <f t="shared" si="3"/>
        <v>0</v>
      </c>
      <c r="J8" s="82">
        <f>J9+J10+J11+J12+J13</f>
        <v>0</v>
      </c>
      <c r="K8" s="82">
        <f t="shared" si="3"/>
        <v>0</v>
      </c>
      <c r="L8" s="82">
        <f t="shared" si="3"/>
        <v>0</v>
      </c>
      <c r="M8" s="82">
        <f t="shared" si="3"/>
        <v>0</v>
      </c>
      <c r="N8" s="82">
        <f>N9+N10+N11+N12+N13</f>
        <v>0</v>
      </c>
      <c r="O8" s="98">
        <f t="shared" si="3"/>
        <v>0</v>
      </c>
      <c r="P8" s="98">
        <f t="shared" si="3"/>
        <v>0</v>
      </c>
      <c r="Q8" s="82">
        <f>E8+F8+G8+H8+I8+J8+K8+L8+M8+N8+O8+P8</f>
        <v>54618064.409999996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198597500</v>
      </c>
      <c r="E9" s="83">
        <v>14481000</v>
      </c>
      <c r="F9" s="83">
        <v>14219306.41</v>
      </c>
      <c r="G9" s="96">
        <v>15035100.130000001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43735406.539999999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39956000</v>
      </c>
      <c r="E10" s="83">
        <v>695400</v>
      </c>
      <c r="F10" s="83">
        <v>715400</v>
      </c>
      <c r="G10" s="96">
        <v>726143.47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4">E10+F10+G10+H10+I10+J10+K10+L10+M10+N10+O10+P10</f>
        <v>2136943.4699999997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83">
        <v>703560</v>
      </c>
      <c r="G11" s="96">
        <v>1072500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2342340</v>
      </c>
    </row>
    <row r="12" spans="1:30" x14ac:dyDescent="0.25">
      <c r="A12" s="46"/>
      <c r="B12" s="63" t="s">
        <v>5</v>
      </c>
      <c r="C12" s="88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83">
        <v>2103959.36</v>
      </c>
      <c r="G13" s="83">
        <v>2158663.9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6403374.4000000004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121261409.09999999</v>
      </c>
      <c r="E14" s="86">
        <f t="shared" ref="E14:P14" si="5">E15+E16+E17+E18+E19+E20+E21+E22+E23</f>
        <v>3948024.48</v>
      </c>
      <c r="F14" s="86">
        <f t="shared" si="5"/>
        <v>6664745.6200000001</v>
      </c>
      <c r="G14" s="100">
        <f t="shared" si="5"/>
        <v>16795805.579999998</v>
      </c>
      <c r="H14" s="100">
        <f t="shared" si="5"/>
        <v>0</v>
      </c>
      <c r="I14" s="100">
        <f t="shared" si="5"/>
        <v>0</v>
      </c>
      <c r="J14" s="100">
        <f t="shared" si="5"/>
        <v>0</v>
      </c>
      <c r="K14" s="100">
        <f t="shared" si="5"/>
        <v>0</v>
      </c>
      <c r="L14" s="100">
        <f t="shared" si="5"/>
        <v>0</v>
      </c>
      <c r="M14" s="100">
        <f t="shared" si="5"/>
        <v>0</v>
      </c>
      <c r="N14" s="100">
        <f t="shared" si="5"/>
        <v>0</v>
      </c>
      <c r="O14" s="98">
        <f t="shared" si="5"/>
        <v>0</v>
      </c>
      <c r="P14" s="98">
        <f t="shared" si="5"/>
        <v>0</v>
      </c>
      <c r="Q14" s="87">
        <f t="shared" si="4"/>
        <v>27408575.68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14017000</v>
      </c>
      <c r="E15" s="83">
        <v>1732940.68</v>
      </c>
      <c r="F15" s="83">
        <v>1091348.81</v>
      </c>
      <c r="G15" s="83">
        <v>1324870.1000000001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4"/>
        <v>4149159.5900000003</v>
      </c>
    </row>
    <row r="16" spans="1:30" x14ac:dyDescent="0.25">
      <c r="A16" s="46"/>
      <c r="B16" s="63" t="s">
        <v>9</v>
      </c>
      <c r="C16" s="88">
        <v>2000000</v>
      </c>
      <c r="D16" s="88">
        <v>7445696</v>
      </c>
      <c r="E16" s="96">
        <v>0</v>
      </c>
      <c r="F16" s="83">
        <v>268813.32</v>
      </c>
      <c r="G16" s="83">
        <v>304012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4"/>
        <v>572825.32000000007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1750000</v>
      </c>
      <c r="E17" s="96">
        <v>0</v>
      </c>
      <c r="F17" s="83">
        <v>28250</v>
      </c>
      <c r="G17" s="83">
        <v>78783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4"/>
        <v>107033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2050000</v>
      </c>
      <c r="E18" s="96">
        <v>0</v>
      </c>
      <c r="F18" s="83">
        <v>58339.22</v>
      </c>
      <c r="G18" s="83">
        <v>440328.55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4"/>
        <v>498667.77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30234693.079999998</v>
      </c>
      <c r="E19" s="83">
        <v>1298642.5</v>
      </c>
      <c r="F19" s="83">
        <v>1298642.5</v>
      </c>
      <c r="G19" s="83">
        <v>4793551.68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4"/>
        <v>7390836.6799999997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12706475.92</v>
      </c>
      <c r="E20" s="83">
        <v>412878.66</v>
      </c>
      <c r="F20" s="83">
        <v>67398.490000000005</v>
      </c>
      <c r="G20" s="83">
        <v>3042713.38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4"/>
        <v>3522990.53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9495121</v>
      </c>
      <c r="E21" s="96">
        <v>0</v>
      </c>
      <c r="F21" s="96">
        <v>0</v>
      </c>
      <c r="G21" s="96">
        <v>3307818.13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4"/>
        <v>3307818.13</v>
      </c>
    </row>
    <row r="22" spans="1:17" x14ac:dyDescent="0.25">
      <c r="A22" s="46"/>
      <c r="B22" s="63" t="s">
        <v>15</v>
      </c>
      <c r="C22" s="88">
        <v>23095000</v>
      </c>
      <c r="D22" s="88">
        <v>33988963.100000001</v>
      </c>
      <c r="E22" s="96">
        <v>0</v>
      </c>
      <c r="F22" s="83">
        <v>3171585.75</v>
      </c>
      <c r="G22" s="83">
        <v>2771952.45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4"/>
        <v>5943538.2000000002</v>
      </c>
    </row>
    <row r="23" spans="1:17" x14ac:dyDescent="0.25">
      <c r="A23" s="46"/>
      <c r="B23" s="63" t="s">
        <v>40</v>
      </c>
      <c r="C23" s="88">
        <v>5400000</v>
      </c>
      <c r="D23" s="88">
        <v>9573460</v>
      </c>
      <c r="E23" s="83">
        <v>503562.64</v>
      </c>
      <c r="F23" s="83">
        <v>680367.53</v>
      </c>
      <c r="G23" s="83">
        <v>731776.29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4"/>
        <v>1915706.46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27526596.809999999</v>
      </c>
      <c r="E24" s="100">
        <f t="shared" ref="E24:P24" si="6">E25+E26+E27+E28+E29+E30+E31+E32+E33</f>
        <v>0</v>
      </c>
      <c r="F24" s="100">
        <f t="shared" si="6"/>
        <v>355831.4</v>
      </c>
      <c r="G24" s="100">
        <f t="shared" si="6"/>
        <v>7975464.04</v>
      </c>
      <c r="H24" s="100">
        <f t="shared" si="6"/>
        <v>0</v>
      </c>
      <c r="I24" s="100">
        <f t="shared" si="6"/>
        <v>0</v>
      </c>
      <c r="J24" s="100">
        <f t="shared" si="6"/>
        <v>0</v>
      </c>
      <c r="K24" s="100">
        <f>K25+K26+K27+K28+K29+K30+K31+K32+K33</f>
        <v>0</v>
      </c>
      <c r="L24" s="100">
        <f t="shared" si="6"/>
        <v>0</v>
      </c>
      <c r="M24" s="100">
        <f t="shared" si="6"/>
        <v>0</v>
      </c>
      <c r="N24" s="100">
        <f t="shared" si="6"/>
        <v>0</v>
      </c>
      <c r="O24" s="100">
        <f>O25+O26+O27+O28+O29+O30+O31+O32+O33</f>
        <v>0</v>
      </c>
      <c r="P24" s="100">
        <f t="shared" si="6"/>
        <v>0</v>
      </c>
      <c r="Q24" s="86">
        <f t="shared" si="4"/>
        <v>8331295.4400000004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1237587.6100000001</v>
      </c>
      <c r="E25" s="99">
        <v>0</v>
      </c>
      <c r="F25" s="83">
        <v>337881.4</v>
      </c>
      <c r="G25" s="83">
        <v>127057.15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4"/>
        <v>464938.55000000005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360000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4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3330095</v>
      </c>
      <c r="E27" s="99">
        <v>0</v>
      </c>
      <c r="F27" s="83">
        <v>17950</v>
      </c>
      <c r="G27" s="83">
        <v>318030.28000000003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4"/>
        <v>335980.28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4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300000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4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500000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12150000</v>
      </c>
      <c r="E31" s="99">
        <v>0</v>
      </c>
      <c r="F31" s="99">
        <v>0</v>
      </c>
      <c r="G31" s="89">
        <v>6622720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7">E31+F31+G31+H31+I31+J31+K31+L31+M31+N31+O31+P31</f>
        <v>6622720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9618914.1999999993</v>
      </c>
      <c r="E33" s="99">
        <v>0</v>
      </c>
      <c r="F33" s="99">
        <v>0</v>
      </c>
      <c r="G33" s="89">
        <v>907656.61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907656.61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98">
        <f t="shared" ref="E34:P34" si="8">E35+E36+E37+E38+E39+E40+E41</f>
        <v>0</v>
      </c>
      <c r="F34" s="86">
        <f t="shared" si="8"/>
        <v>1368927.95</v>
      </c>
      <c r="G34" s="86">
        <f t="shared" si="8"/>
        <v>0</v>
      </c>
      <c r="H34" s="98">
        <f t="shared" si="8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8"/>
        <v>0</v>
      </c>
      <c r="M34" s="98">
        <f t="shared" si="8"/>
        <v>0</v>
      </c>
      <c r="N34" s="100">
        <f t="shared" si="8"/>
        <v>0</v>
      </c>
      <c r="O34" s="100">
        <f t="shared" si="8"/>
        <v>0</v>
      </c>
      <c r="P34" s="100">
        <f t="shared" si="8"/>
        <v>0</v>
      </c>
      <c r="Q34" s="86">
        <f t="shared" si="7"/>
        <v>1368927.95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7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7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7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7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7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88">
        <v>1368927.95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7"/>
        <v>1368927.95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7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9">E43+E44+E45+E46+E47+E48+E49</f>
        <v>0</v>
      </c>
      <c r="F42" s="98">
        <f t="shared" si="9"/>
        <v>0</v>
      </c>
      <c r="G42" s="103">
        <f t="shared" si="9"/>
        <v>0</v>
      </c>
      <c r="H42" s="103">
        <f t="shared" si="9"/>
        <v>0</v>
      </c>
      <c r="I42" s="103">
        <f t="shared" si="9"/>
        <v>0</v>
      </c>
      <c r="J42" s="103">
        <f t="shared" si="9"/>
        <v>0</v>
      </c>
      <c r="K42" s="103">
        <f t="shared" si="9"/>
        <v>0</v>
      </c>
      <c r="L42" s="103">
        <f t="shared" si="9"/>
        <v>0</v>
      </c>
      <c r="M42" s="103">
        <f t="shared" si="9"/>
        <v>0</v>
      </c>
      <c r="N42" s="103">
        <f t="shared" si="9"/>
        <v>0</v>
      </c>
      <c r="O42" s="103">
        <f t="shared" si="9"/>
        <v>0</v>
      </c>
      <c r="P42" s="103">
        <f t="shared" si="9"/>
        <v>0</v>
      </c>
      <c r="Q42" s="103">
        <f t="shared" si="7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7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7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7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7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7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7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7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24054634.189999998</v>
      </c>
      <c r="E50" s="98">
        <f>E51+E52+E53+E54+E55+E56+E57+E58+E59</f>
        <v>0</v>
      </c>
      <c r="F50" s="86">
        <f t="shared" ref="F50" si="10">F51+F52+F53+F54+F55+F56+F57+F58+F59</f>
        <v>264079.3</v>
      </c>
      <c r="G50" s="98">
        <f t="shared" ref="G50:P50" si="11">G51+G52+G53+G54+G55+G56+G57+G58+G59</f>
        <v>2046849.89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11"/>
        <v>0</v>
      </c>
      <c r="P50" s="86">
        <f t="shared" si="11"/>
        <v>0</v>
      </c>
      <c r="Q50" s="86">
        <f t="shared" si="7"/>
        <v>2310929.19</v>
      </c>
    </row>
    <row r="51" spans="1:19" x14ac:dyDescent="0.25">
      <c r="A51" s="46"/>
      <c r="B51" s="63" t="s">
        <v>29</v>
      </c>
      <c r="C51" s="96">
        <v>0</v>
      </c>
      <c r="D51" s="88">
        <v>2956370.19</v>
      </c>
      <c r="E51" s="96">
        <v>0</v>
      </c>
      <c r="F51" s="88">
        <v>116815.3</v>
      </c>
      <c r="G51" s="88">
        <v>1835874.89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7"/>
        <v>1952690.19</v>
      </c>
    </row>
    <row r="52" spans="1:19" x14ac:dyDescent="0.25">
      <c r="A52" s="46"/>
      <c r="B52" s="63" t="s">
        <v>30</v>
      </c>
      <c r="C52" s="96">
        <v>0</v>
      </c>
      <c r="D52" s="88">
        <v>4211000</v>
      </c>
      <c r="E52" s="96">
        <v>0</v>
      </c>
      <c r="F52" s="96">
        <v>0</v>
      </c>
      <c r="G52" s="88">
        <v>210975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88">
        <f>E52+F52+G52+H52+I52+J52+K52+L52+M52+N52+O52+P52</f>
        <v>210975</v>
      </c>
    </row>
    <row r="53" spans="1:19" x14ac:dyDescent="0.25">
      <c r="A53" s="46"/>
      <c r="B53" s="63" t="s">
        <v>31</v>
      </c>
      <c r="C53" s="101">
        <v>0</v>
      </c>
      <c r="D53" s="88">
        <v>100000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88">
        <v>1850000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88">
        <v>197264</v>
      </c>
      <c r="E56" s="96">
        <v>0</v>
      </c>
      <c r="F56" s="88">
        <v>147264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88">
        <f t="shared" ref="Q56:Q71" si="12">E56+F56+G56+H56+I56+J56+K56+L56+M56+N56+O56+P56</f>
        <v>147264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2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2"/>
        <v>0</v>
      </c>
    </row>
    <row r="59" spans="1:19" x14ac:dyDescent="0.25">
      <c r="A59" s="46"/>
      <c r="B59" s="63" t="s">
        <v>57</v>
      </c>
      <c r="C59" s="101">
        <v>0</v>
      </c>
      <c r="D59" s="88">
        <v>14740000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2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9255000</v>
      </c>
      <c r="E60" s="98">
        <f>E61+E62+E63+E64</f>
        <v>0</v>
      </c>
      <c r="F60" s="98">
        <f>F61+F62+F63+F64</f>
        <v>0</v>
      </c>
      <c r="G60" s="81">
        <f>G61+G62+G63+G64</f>
        <v>6480000</v>
      </c>
      <c r="H60" s="81">
        <f>H61+H62+H63+H64</f>
        <v>0</v>
      </c>
      <c r="I60" s="81">
        <f t="shared" ref="I60:P60" si="13">I61+I62+I63+I64</f>
        <v>0</v>
      </c>
      <c r="J60" s="81">
        <f t="shared" si="13"/>
        <v>0</v>
      </c>
      <c r="K60" s="81">
        <f t="shared" si="13"/>
        <v>0</v>
      </c>
      <c r="L60" s="81">
        <f t="shared" si="13"/>
        <v>0</v>
      </c>
      <c r="M60" s="81">
        <f t="shared" si="13"/>
        <v>0</v>
      </c>
      <c r="N60" s="81">
        <f t="shared" si="13"/>
        <v>0</v>
      </c>
      <c r="O60" s="81">
        <f t="shared" si="13"/>
        <v>0</v>
      </c>
      <c r="P60" s="81">
        <f t="shared" si="13"/>
        <v>0</v>
      </c>
      <c r="Q60" s="81">
        <f t="shared" si="12"/>
        <v>6480000</v>
      </c>
    </row>
    <row r="61" spans="1:19" x14ac:dyDescent="0.25">
      <c r="A61" s="46"/>
      <c r="B61" s="63" t="s">
        <v>59</v>
      </c>
      <c r="C61" s="101">
        <v>0</v>
      </c>
      <c r="D61" s="88">
        <v>9255000</v>
      </c>
      <c r="E61" s="96">
        <v>0</v>
      </c>
      <c r="F61" s="96">
        <v>0</v>
      </c>
      <c r="G61" s="88">
        <v>6480000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88">
        <f t="shared" si="12"/>
        <v>6480000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2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2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2"/>
        <v>0</v>
      </c>
    </row>
    <row r="65" spans="1:17" x14ac:dyDescent="0.25">
      <c r="A65" s="46"/>
      <c r="B65" s="64" t="s">
        <v>63</v>
      </c>
      <c r="C65" s="100">
        <f t="shared" ref="C65:H65" si="14">C66+C67+C68+C69+C70+C71</f>
        <v>0</v>
      </c>
      <c r="D65" s="98">
        <f t="shared" si="14"/>
        <v>0</v>
      </c>
      <c r="E65" s="98">
        <f t="shared" si="14"/>
        <v>0</v>
      </c>
      <c r="F65" s="98">
        <f>F66+F67+F68+F69+F70+F71</f>
        <v>0</v>
      </c>
      <c r="G65" s="103">
        <f t="shared" si="14"/>
        <v>0</v>
      </c>
      <c r="H65" s="103">
        <f t="shared" si="14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2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2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2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2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2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2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2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" si="15">D8+D14+D24+D34+D42+D50+D60+D65</f>
        <v>460834620.10000002</v>
      </c>
      <c r="E72" s="91">
        <f t="shared" ref="E72:P72" si="16">E8+E14+E24+E34+E42+E50+E60+E65</f>
        <v>21831455.620000001</v>
      </c>
      <c r="F72" s="92">
        <f t="shared" si="16"/>
        <v>26395810.039999999</v>
      </c>
      <c r="G72" s="92">
        <f t="shared" si="16"/>
        <v>52290527.009999998</v>
      </c>
      <c r="H72" s="92">
        <f t="shared" si="16"/>
        <v>0</v>
      </c>
      <c r="I72" s="92">
        <f t="shared" si="16"/>
        <v>0</v>
      </c>
      <c r="J72" s="92">
        <f t="shared" si="16"/>
        <v>0</v>
      </c>
      <c r="K72" s="92">
        <f t="shared" si="16"/>
        <v>0</v>
      </c>
      <c r="L72" s="92">
        <f t="shared" si="16"/>
        <v>0</v>
      </c>
      <c r="M72" s="92">
        <f t="shared" si="16"/>
        <v>0</v>
      </c>
      <c r="N72" s="92">
        <f t="shared" si="16"/>
        <v>0</v>
      </c>
      <c r="O72" s="92">
        <f t="shared" si="16"/>
        <v>0</v>
      </c>
      <c r="P72" s="92">
        <f t="shared" si="16"/>
        <v>0</v>
      </c>
      <c r="Q72" s="92">
        <f>Q8+Q14+Q24+Q34+Q42+Q50+Q60+Q65</f>
        <v>100517792.67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7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7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7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3.5" customHeight="1" x14ac:dyDescent="0.25">
      <c r="A84" s="46"/>
      <c r="B84" s="57" t="s">
        <v>80</v>
      </c>
      <c r="C84" s="93">
        <f t="shared" ref="C84:P84" si="17">C72+C82</f>
        <v>340000000</v>
      </c>
      <c r="D84" s="93">
        <f t="shared" si="17"/>
        <v>460834620.10000002</v>
      </c>
      <c r="E84" s="94">
        <f t="shared" si="17"/>
        <v>21831455.620000001</v>
      </c>
      <c r="F84" s="95">
        <f t="shared" si="17"/>
        <v>26395810.039999999</v>
      </c>
      <c r="G84" s="95">
        <f t="shared" si="17"/>
        <v>52290527.009999998</v>
      </c>
      <c r="H84" s="95">
        <f t="shared" si="17"/>
        <v>0</v>
      </c>
      <c r="I84" s="95">
        <f t="shared" si="17"/>
        <v>0</v>
      </c>
      <c r="J84" s="95">
        <f t="shared" si="17"/>
        <v>0</v>
      </c>
      <c r="K84" s="95">
        <f t="shared" si="17"/>
        <v>0</v>
      </c>
      <c r="L84" s="95">
        <f t="shared" si="17"/>
        <v>0</v>
      </c>
      <c r="M84" s="95">
        <f t="shared" si="17"/>
        <v>0</v>
      </c>
      <c r="N84" s="95">
        <f t="shared" si="17"/>
        <v>0</v>
      </c>
      <c r="O84" s="95">
        <f t="shared" si="17"/>
        <v>0</v>
      </c>
      <c r="P84" s="95">
        <f t="shared" si="17"/>
        <v>0</v>
      </c>
      <c r="Q84" s="95">
        <f>Q72+Q82</f>
        <v>100517792.67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0"/>
      <c r="C88" s="71"/>
      <c r="D88" s="72"/>
      <c r="E88" s="70"/>
      <c r="F88" s="70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7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1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61" right="0.70866141732283461" top="0.74803040244969377" bottom="0.74803040244969377" header="0.31496062992125984" footer="0.31496062992125984"/>
  <pageSetup scale="67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A10" zoomScaleNormal="100" workbookViewId="0">
      <selection activeCell="T71" sqref="T71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4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4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460834620.10000002</v>
      </c>
      <c r="E7" s="78">
        <f t="shared" si="0"/>
        <v>21831455.620000001</v>
      </c>
      <c r="F7" s="77">
        <f t="shared" si="0"/>
        <v>26395810.039999999</v>
      </c>
      <c r="G7" s="77">
        <f t="shared" si="0"/>
        <v>52290527.009999998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100517792.67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275836980</v>
      </c>
      <c r="E8" s="82">
        <f>E9+E10+E11+E12+E13</f>
        <v>17883431.140000001</v>
      </c>
      <c r="F8" s="82">
        <f t="shared" ref="F8:P8" si="2">F9+F10+F11+F12+F13</f>
        <v>17742225.77</v>
      </c>
      <c r="G8" s="82">
        <f t="shared" si="2"/>
        <v>18992407.5</v>
      </c>
      <c r="H8" s="82">
        <f t="shared" si="2"/>
        <v>0</v>
      </c>
      <c r="I8" s="82">
        <f t="shared" si="2"/>
        <v>0</v>
      </c>
      <c r="J8" s="82">
        <f>J9+J10+J11+J12+J13</f>
        <v>0</v>
      </c>
      <c r="K8" s="82">
        <f t="shared" si="2"/>
        <v>0</v>
      </c>
      <c r="L8" s="82">
        <f t="shared" si="2"/>
        <v>0</v>
      </c>
      <c r="M8" s="82">
        <f t="shared" si="2"/>
        <v>0</v>
      </c>
      <c r="N8" s="82">
        <f>N9+N10+N11+N12+N13</f>
        <v>0</v>
      </c>
      <c r="O8" s="98">
        <f t="shared" si="2"/>
        <v>0</v>
      </c>
      <c r="P8" s="98">
        <f t="shared" si="2"/>
        <v>0</v>
      </c>
      <c r="Q8" s="82">
        <f>E8+F8+G8+H8+I8+J8+K8+L8+M8+N8+O8+P8</f>
        <v>54618064.409999996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198597500</v>
      </c>
      <c r="E9" s="83">
        <v>14481000</v>
      </c>
      <c r="F9" s="83">
        <v>14219306.41</v>
      </c>
      <c r="G9" s="96">
        <v>15035100.130000001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43735406.539999999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39956000</v>
      </c>
      <c r="E10" s="83">
        <v>695400</v>
      </c>
      <c r="F10" s="83">
        <v>715400</v>
      </c>
      <c r="G10" s="96">
        <v>726143.47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3">E10+F10+G10+H10+I10+J10+K10+L10+M10+N10+O10+P10</f>
        <v>2136943.4699999997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83">
        <v>703560</v>
      </c>
      <c r="G11" s="96">
        <v>1072500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2342340</v>
      </c>
    </row>
    <row r="12" spans="1:30" x14ac:dyDescent="0.25">
      <c r="A12" s="46"/>
      <c r="B12" s="63" t="s">
        <v>5</v>
      </c>
      <c r="C12" s="88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83">
        <v>2103959.36</v>
      </c>
      <c r="G13" s="83">
        <v>2158663.9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6403374.4000000004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121261409.09999999</v>
      </c>
      <c r="E14" s="86">
        <f t="shared" ref="E14:P14" si="4">E15+E16+E17+E18+E19+E20+E21+E22+E23</f>
        <v>3948024.48</v>
      </c>
      <c r="F14" s="86">
        <f t="shared" si="4"/>
        <v>6664745.6200000001</v>
      </c>
      <c r="G14" s="100">
        <f t="shared" si="4"/>
        <v>16795805.579999998</v>
      </c>
      <c r="H14" s="100">
        <f t="shared" si="4"/>
        <v>0</v>
      </c>
      <c r="I14" s="100">
        <f t="shared" si="4"/>
        <v>0</v>
      </c>
      <c r="J14" s="100">
        <f t="shared" si="4"/>
        <v>0</v>
      </c>
      <c r="K14" s="100">
        <f t="shared" si="4"/>
        <v>0</v>
      </c>
      <c r="L14" s="100">
        <f t="shared" si="4"/>
        <v>0</v>
      </c>
      <c r="M14" s="100">
        <f t="shared" si="4"/>
        <v>0</v>
      </c>
      <c r="N14" s="100">
        <f t="shared" si="4"/>
        <v>0</v>
      </c>
      <c r="O14" s="98">
        <f t="shared" si="4"/>
        <v>0</v>
      </c>
      <c r="P14" s="98">
        <f t="shared" si="4"/>
        <v>0</v>
      </c>
      <c r="Q14" s="87">
        <f t="shared" si="3"/>
        <v>27408575.68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14017000</v>
      </c>
      <c r="E15" s="83">
        <v>1732940.68</v>
      </c>
      <c r="F15" s="83">
        <v>1091348.81</v>
      </c>
      <c r="G15" s="83">
        <v>1324870.1000000001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3"/>
        <v>4149159.5900000003</v>
      </c>
    </row>
    <row r="16" spans="1:30" x14ac:dyDescent="0.25">
      <c r="A16" s="46"/>
      <c r="B16" s="63" t="s">
        <v>9</v>
      </c>
      <c r="C16" s="88">
        <v>2000000</v>
      </c>
      <c r="D16" s="88">
        <v>7445696</v>
      </c>
      <c r="E16" s="96">
        <v>0</v>
      </c>
      <c r="F16" s="83">
        <v>268813.32</v>
      </c>
      <c r="G16" s="83">
        <v>304012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3"/>
        <v>572825.32000000007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1750000</v>
      </c>
      <c r="E17" s="96">
        <v>0</v>
      </c>
      <c r="F17" s="83">
        <v>28250</v>
      </c>
      <c r="G17" s="83">
        <v>78783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3"/>
        <v>107033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2050000</v>
      </c>
      <c r="E18" s="96">
        <v>0</v>
      </c>
      <c r="F18" s="83">
        <v>58339.22</v>
      </c>
      <c r="G18" s="83">
        <v>440328.55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3"/>
        <v>498667.77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30234693.079999998</v>
      </c>
      <c r="E19" s="83">
        <v>1298642.5</v>
      </c>
      <c r="F19" s="83">
        <v>1298642.5</v>
      </c>
      <c r="G19" s="83">
        <v>4793551.68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3"/>
        <v>7390836.6799999997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12706475.92</v>
      </c>
      <c r="E20" s="83">
        <v>412878.66</v>
      </c>
      <c r="F20" s="83">
        <v>67398.490000000005</v>
      </c>
      <c r="G20" s="83">
        <v>3042713.38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3"/>
        <v>3522990.53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9495121</v>
      </c>
      <c r="E21" s="96">
        <v>0</v>
      </c>
      <c r="F21" s="96">
        <v>0</v>
      </c>
      <c r="G21" s="96">
        <v>3307818.13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3"/>
        <v>3307818.13</v>
      </c>
    </row>
    <row r="22" spans="1:17" x14ac:dyDescent="0.25">
      <c r="A22" s="46"/>
      <c r="B22" s="63" t="s">
        <v>15</v>
      </c>
      <c r="C22" s="88">
        <v>23095000</v>
      </c>
      <c r="D22" s="88">
        <v>33988963.100000001</v>
      </c>
      <c r="E22" s="96">
        <v>0</v>
      </c>
      <c r="F22" s="83">
        <v>3171585.75</v>
      </c>
      <c r="G22" s="83">
        <v>2771952.45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3"/>
        <v>5943538.2000000002</v>
      </c>
    </row>
    <row r="23" spans="1:17" x14ac:dyDescent="0.25">
      <c r="A23" s="46"/>
      <c r="B23" s="63" t="s">
        <v>40</v>
      </c>
      <c r="C23" s="88">
        <v>5400000</v>
      </c>
      <c r="D23" s="88">
        <v>9573460</v>
      </c>
      <c r="E23" s="83">
        <v>503562.64</v>
      </c>
      <c r="F23" s="83">
        <v>680367.53</v>
      </c>
      <c r="G23" s="83">
        <v>731776.29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3"/>
        <v>1915706.46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27526596.809999999</v>
      </c>
      <c r="E24" s="100">
        <f t="shared" ref="E24:P24" si="5">E25+E26+E27+E28+E29+E30+E31+E32+E33</f>
        <v>0</v>
      </c>
      <c r="F24" s="100">
        <f t="shared" si="5"/>
        <v>355831.4</v>
      </c>
      <c r="G24" s="100">
        <f t="shared" si="5"/>
        <v>7975464.04</v>
      </c>
      <c r="H24" s="100">
        <f t="shared" si="5"/>
        <v>0</v>
      </c>
      <c r="I24" s="100">
        <f t="shared" si="5"/>
        <v>0</v>
      </c>
      <c r="J24" s="100">
        <f t="shared" si="5"/>
        <v>0</v>
      </c>
      <c r="K24" s="100">
        <f>K25+K26+K27+K28+K29+K30+K31+K32+K33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>O25+O26+O27+O28+O29+O30+O31+O32+O33</f>
        <v>0</v>
      </c>
      <c r="P24" s="100">
        <f t="shared" si="5"/>
        <v>0</v>
      </c>
      <c r="Q24" s="86">
        <f t="shared" si="3"/>
        <v>8331295.4400000004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1237587.6100000001</v>
      </c>
      <c r="E25" s="99">
        <v>0</v>
      </c>
      <c r="F25" s="83">
        <v>337881.4</v>
      </c>
      <c r="G25" s="83">
        <v>127057.15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3"/>
        <v>464938.55000000005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360000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3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3330095</v>
      </c>
      <c r="E27" s="99">
        <v>0</v>
      </c>
      <c r="F27" s="83">
        <v>17950</v>
      </c>
      <c r="G27" s="83">
        <v>318030.28000000003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3"/>
        <v>335980.28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3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300000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3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500000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12150000</v>
      </c>
      <c r="E31" s="99">
        <v>0</v>
      </c>
      <c r="F31" s="99">
        <v>0</v>
      </c>
      <c r="G31" s="89">
        <v>6622720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6">E31+F31+G31+H31+I31+J31+K31+L31+M31+N31+O31+P31</f>
        <v>6622720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9618914.1999999993</v>
      </c>
      <c r="E33" s="99">
        <v>0</v>
      </c>
      <c r="F33" s="99">
        <v>0</v>
      </c>
      <c r="G33" s="89">
        <v>907656.61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907656.61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98">
        <f t="shared" ref="E34:P34" si="7">E35+E36+E37+E38+E39+E40+E41</f>
        <v>0</v>
      </c>
      <c r="F34" s="86">
        <f t="shared" si="7"/>
        <v>1368927.95</v>
      </c>
      <c r="G34" s="86">
        <f t="shared" si="7"/>
        <v>0</v>
      </c>
      <c r="H34" s="98">
        <f t="shared" si="7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7"/>
        <v>0</v>
      </c>
      <c r="M34" s="98">
        <f t="shared" si="7"/>
        <v>0</v>
      </c>
      <c r="N34" s="100">
        <f t="shared" si="7"/>
        <v>0</v>
      </c>
      <c r="O34" s="100">
        <f t="shared" si="7"/>
        <v>0</v>
      </c>
      <c r="P34" s="100">
        <f t="shared" si="7"/>
        <v>0</v>
      </c>
      <c r="Q34" s="86">
        <f t="shared" si="6"/>
        <v>1368927.95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6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6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6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6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6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88">
        <v>1368927.95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6"/>
        <v>1368927.95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6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8">E43+E44+E45+E46+E47+E48+E49</f>
        <v>0</v>
      </c>
      <c r="F42" s="98">
        <f t="shared" si="8"/>
        <v>0</v>
      </c>
      <c r="G42" s="103">
        <f t="shared" si="8"/>
        <v>0</v>
      </c>
      <c r="H42" s="103">
        <f t="shared" si="8"/>
        <v>0</v>
      </c>
      <c r="I42" s="103">
        <f t="shared" si="8"/>
        <v>0</v>
      </c>
      <c r="J42" s="103">
        <f t="shared" si="8"/>
        <v>0</v>
      </c>
      <c r="K42" s="103">
        <f t="shared" si="8"/>
        <v>0</v>
      </c>
      <c r="L42" s="103">
        <f t="shared" si="8"/>
        <v>0</v>
      </c>
      <c r="M42" s="103">
        <f t="shared" si="8"/>
        <v>0</v>
      </c>
      <c r="N42" s="103">
        <f t="shared" si="8"/>
        <v>0</v>
      </c>
      <c r="O42" s="103">
        <f t="shared" si="8"/>
        <v>0</v>
      </c>
      <c r="P42" s="103">
        <f t="shared" si="8"/>
        <v>0</v>
      </c>
      <c r="Q42" s="103">
        <f t="shared" si="6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6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6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6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6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6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6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6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24054634.189999998</v>
      </c>
      <c r="E50" s="98">
        <f>E51+E52+E53+E54+E55+E56+E57+E58+E59</f>
        <v>0</v>
      </c>
      <c r="F50" s="86">
        <f t="shared" ref="F50:P50" si="9">F51+F52+F53+F54+F55+F56+F57+F58+F59</f>
        <v>264079.3</v>
      </c>
      <c r="G50" s="98">
        <f t="shared" si="9"/>
        <v>2046849.89</v>
      </c>
      <c r="H50" s="98">
        <f t="shared" si="9"/>
        <v>0</v>
      </c>
      <c r="I50" s="98">
        <f t="shared" si="9"/>
        <v>0</v>
      </c>
      <c r="J50" s="98">
        <f t="shared" si="9"/>
        <v>0</v>
      </c>
      <c r="K50" s="98">
        <f t="shared" si="9"/>
        <v>0</v>
      </c>
      <c r="L50" s="98">
        <f t="shared" si="9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9"/>
        <v>0</v>
      </c>
      <c r="P50" s="86">
        <f t="shared" si="9"/>
        <v>0</v>
      </c>
      <c r="Q50" s="86">
        <f t="shared" si="6"/>
        <v>2310929.19</v>
      </c>
    </row>
    <row r="51" spans="1:19" x14ac:dyDescent="0.25">
      <c r="A51" s="46"/>
      <c r="B51" s="63" t="s">
        <v>29</v>
      </c>
      <c r="C51" s="96">
        <v>0</v>
      </c>
      <c r="D51" s="88">
        <v>2956370.19</v>
      </c>
      <c r="E51" s="96">
        <v>0</v>
      </c>
      <c r="F51" s="88">
        <v>116815.3</v>
      </c>
      <c r="G51" s="88">
        <v>1835874.89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6"/>
        <v>1952690.19</v>
      </c>
    </row>
    <row r="52" spans="1:19" x14ac:dyDescent="0.25">
      <c r="A52" s="46"/>
      <c r="B52" s="63" t="s">
        <v>30</v>
      </c>
      <c r="C52" s="96">
        <v>0</v>
      </c>
      <c r="D52" s="88">
        <v>4211000</v>
      </c>
      <c r="E52" s="96">
        <v>0</v>
      </c>
      <c r="F52" s="96">
        <v>0</v>
      </c>
      <c r="G52" s="88">
        <v>210975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88">
        <f>E52+F52+G52+H52+I52+J52+K52+L52+M52+N52+O52+P52</f>
        <v>210975</v>
      </c>
    </row>
    <row r="53" spans="1:19" x14ac:dyDescent="0.25">
      <c r="A53" s="46"/>
      <c r="B53" s="63" t="s">
        <v>31</v>
      </c>
      <c r="C53" s="101">
        <v>0</v>
      </c>
      <c r="D53" s="88">
        <v>100000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88">
        <v>1850000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88">
        <v>197264</v>
      </c>
      <c r="E56" s="96">
        <v>0</v>
      </c>
      <c r="F56" s="88">
        <v>147264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88">
        <f t="shared" ref="Q56:Q71" si="10">E56+F56+G56+H56+I56+J56+K56+L56+M56+N56+O56+P56</f>
        <v>147264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0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0"/>
        <v>0</v>
      </c>
    </row>
    <row r="59" spans="1:19" x14ac:dyDescent="0.25">
      <c r="A59" s="46"/>
      <c r="B59" s="63" t="s">
        <v>57</v>
      </c>
      <c r="C59" s="101">
        <v>0</v>
      </c>
      <c r="D59" s="88">
        <v>14740000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0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9255000</v>
      </c>
      <c r="E60" s="98">
        <f>E61+E62+E63+E64</f>
        <v>0</v>
      </c>
      <c r="F60" s="98">
        <f>F61+F62+F63+F64</f>
        <v>0</v>
      </c>
      <c r="G60" s="81">
        <f>G61+G62+G63+G64</f>
        <v>6480000</v>
      </c>
      <c r="H60" s="81">
        <f>H61+H62+H63+H64</f>
        <v>0</v>
      </c>
      <c r="I60" s="81">
        <f t="shared" ref="I60:P60" si="11">I61+I62+I63+I64</f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O60" s="81">
        <f t="shared" si="11"/>
        <v>0</v>
      </c>
      <c r="P60" s="81">
        <f t="shared" si="11"/>
        <v>0</v>
      </c>
      <c r="Q60" s="81">
        <f t="shared" si="10"/>
        <v>6480000</v>
      </c>
    </row>
    <row r="61" spans="1:19" x14ac:dyDescent="0.25">
      <c r="A61" s="46"/>
      <c r="B61" s="63" t="s">
        <v>59</v>
      </c>
      <c r="C61" s="101">
        <v>0</v>
      </c>
      <c r="D61" s="88">
        <v>9255000</v>
      </c>
      <c r="E61" s="96">
        <v>0</v>
      </c>
      <c r="F61" s="96">
        <v>0</v>
      </c>
      <c r="G61" s="88">
        <v>6480000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88">
        <f t="shared" si="10"/>
        <v>6480000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0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0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0"/>
        <v>0</v>
      </c>
    </row>
    <row r="65" spans="1:17" x14ac:dyDescent="0.25">
      <c r="A65" s="46"/>
      <c r="B65" s="64" t="s">
        <v>63</v>
      </c>
      <c r="C65" s="100">
        <f t="shared" ref="C65:H65" si="12">C66+C67+C68+C69+C70+C71</f>
        <v>0</v>
      </c>
      <c r="D65" s="98">
        <f t="shared" si="12"/>
        <v>0</v>
      </c>
      <c r="E65" s="98">
        <f t="shared" si="12"/>
        <v>0</v>
      </c>
      <c r="F65" s="98">
        <f>F66+F67+F68+F69+F70+F71</f>
        <v>0</v>
      </c>
      <c r="G65" s="103">
        <f t="shared" si="12"/>
        <v>0</v>
      </c>
      <c r="H65" s="103">
        <f t="shared" si="12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0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0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0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0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0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0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0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:P72" si="13">D8+D14+D24+D34+D42+D50+D60+D65</f>
        <v>460834620.10000002</v>
      </c>
      <c r="E72" s="91">
        <f t="shared" si="13"/>
        <v>21831455.620000001</v>
      </c>
      <c r="F72" s="92">
        <f t="shared" si="13"/>
        <v>26395810.039999999</v>
      </c>
      <c r="G72" s="92">
        <f t="shared" si="13"/>
        <v>52290527.009999998</v>
      </c>
      <c r="H72" s="92">
        <f t="shared" si="13"/>
        <v>0</v>
      </c>
      <c r="I72" s="92">
        <f t="shared" si="13"/>
        <v>0</v>
      </c>
      <c r="J72" s="92">
        <f t="shared" si="13"/>
        <v>0</v>
      </c>
      <c r="K72" s="92">
        <f t="shared" si="13"/>
        <v>0</v>
      </c>
      <c r="L72" s="92">
        <f t="shared" si="13"/>
        <v>0</v>
      </c>
      <c r="M72" s="92">
        <f t="shared" si="13"/>
        <v>0</v>
      </c>
      <c r="N72" s="92">
        <f t="shared" si="13"/>
        <v>0</v>
      </c>
      <c r="O72" s="92">
        <f t="shared" si="13"/>
        <v>0</v>
      </c>
      <c r="P72" s="92">
        <f t="shared" si="13"/>
        <v>0</v>
      </c>
      <c r="Q72" s="92">
        <f>Q8+Q14+Q24+Q34+Q42+Q50+Q60+Q65</f>
        <v>100517792.67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7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7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7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3.5" customHeight="1" x14ac:dyDescent="0.25">
      <c r="A84" s="46"/>
      <c r="B84" s="57" t="s">
        <v>80</v>
      </c>
      <c r="C84" s="93">
        <f t="shared" ref="C84:P84" si="14">C72+C82</f>
        <v>340000000</v>
      </c>
      <c r="D84" s="93">
        <f t="shared" si="14"/>
        <v>460834620.10000002</v>
      </c>
      <c r="E84" s="94">
        <f t="shared" si="14"/>
        <v>21831455.620000001</v>
      </c>
      <c r="F84" s="95">
        <f t="shared" si="14"/>
        <v>26395810.039999999</v>
      </c>
      <c r="G84" s="95">
        <f t="shared" si="14"/>
        <v>52290527.009999998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95">
        <f t="shared" si="14"/>
        <v>0</v>
      </c>
      <c r="L84" s="95">
        <f t="shared" si="14"/>
        <v>0</v>
      </c>
      <c r="M84" s="95">
        <f t="shared" si="14"/>
        <v>0</v>
      </c>
      <c r="N84" s="95">
        <f t="shared" si="14"/>
        <v>0</v>
      </c>
      <c r="O84" s="95">
        <f t="shared" si="14"/>
        <v>0</v>
      </c>
      <c r="P84" s="95">
        <f t="shared" si="14"/>
        <v>0</v>
      </c>
      <c r="Q84" s="95">
        <f>Q72+Q82</f>
        <v>100517792.67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0"/>
      <c r="C88" s="71"/>
      <c r="D88" s="72"/>
      <c r="E88" s="70"/>
      <c r="F88" s="70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7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7" ht="13.5" customHeight="1" x14ac:dyDescent="0.25">
      <c r="A90" s="46"/>
      <c r="C90" s="112"/>
    </row>
    <row r="91" spans="1:17" ht="13.5" customHeight="1" x14ac:dyDescent="0.25">
      <c r="A91" s="46"/>
      <c r="C91" s="111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61" right="0.70866141732283461" top="0.74803040244969377" bottom="0.74803040244969377" header="0.31496062992125984" footer="0.31496062992125984"/>
  <pageSetup scale="67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2024-03-05T16:39:37Z</cp:lastPrinted>
  <dcterms:created xsi:type="dcterms:W3CDTF">2018-04-17T18:57:16Z</dcterms:created>
  <dcterms:modified xsi:type="dcterms:W3CDTF">2024-04-03T20:11:06Z</dcterms:modified>
</cp:coreProperties>
</file>