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Cuentas por pagar\2023\Informe Pago Suplidores\"/>
    </mc:Choice>
  </mc:AlternateContent>
  <bookViews>
    <workbookView xWindow="0" yWindow="3000" windowWidth="19056" windowHeight="8916"/>
  </bookViews>
  <sheets>
    <sheet name="JULIO" sheetId="1" r:id="rId1"/>
  </sheets>
  <definedNames>
    <definedName name="_xlnm._FilterDatabase" localSheetId="0" hidden="1">JULIO!$A$10:$N$10</definedName>
    <definedName name="_xlnm.Print_Area" localSheetId="0">JULIO!$B$1:$K$129</definedName>
    <definedName name="_xlnm.Print_Titles" localSheetId="0">JULIO!$1:$10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103" i="1"/>
  <c r="C46" i="1"/>
  <c r="C33" i="1"/>
  <c r="C11" i="1"/>
  <c r="C78" i="1"/>
  <c r="C77" i="1"/>
  <c r="H122" i="1" l="1"/>
  <c r="G122" i="1"/>
  <c r="C45" i="1"/>
  <c r="C44" i="1"/>
  <c r="C43" i="1"/>
  <c r="C42" i="1"/>
  <c r="C41" i="1"/>
  <c r="C40" i="1"/>
  <c r="C39" i="1"/>
  <c r="C38" i="1"/>
  <c r="C37" i="1"/>
  <c r="C36" i="1"/>
  <c r="C35" i="1"/>
  <c r="C112" i="1"/>
  <c r="C111" i="1"/>
  <c r="C110" i="1"/>
  <c r="C109" i="1"/>
  <c r="C108" i="1"/>
  <c r="C107" i="1"/>
  <c r="I108" i="1"/>
  <c r="I109" i="1"/>
  <c r="I110" i="1"/>
  <c r="I111" i="1"/>
  <c r="I112" i="1"/>
  <c r="C26" i="1"/>
  <c r="C25" i="1"/>
  <c r="C24" i="1"/>
  <c r="C23" i="1"/>
  <c r="I24" i="1"/>
  <c r="I25" i="1"/>
  <c r="I26" i="1"/>
  <c r="C53" i="1"/>
  <c r="C52" i="1"/>
  <c r="C51" i="1"/>
  <c r="C50" i="1"/>
  <c r="C49" i="1"/>
  <c r="I50" i="1"/>
  <c r="I51" i="1"/>
  <c r="I52" i="1"/>
  <c r="I53" i="1"/>
  <c r="C22" i="1"/>
  <c r="C21" i="1"/>
  <c r="C20" i="1"/>
  <c r="C19" i="1"/>
  <c r="C18" i="1"/>
  <c r="C17" i="1"/>
  <c r="C16" i="1"/>
  <c r="C15" i="1"/>
  <c r="C14" i="1"/>
  <c r="C13" i="1"/>
  <c r="C12" i="1"/>
  <c r="I21" i="1"/>
  <c r="I20" i="1"/>
  <c r="I19" i="1"/>
  <c r="I18" i="1"/>
  <c r="I17" i="1"/>
  <c r="I16" i="1"/>
  <c r="I15" i="1"/>
  <c r="I14" i="1"/>
  <c r="I13" i="1"/>
  <c r="C113" i="1"/>
  <c r="C99" i="1"/>
  <c r="C106" i="1"/>
  <c r="C98" i="1"/>
  <c r="C97" i="1"/>
  <c r="C95" i="1"/>
  <c r="C96" i="1"/>
  <c r="C121" i="1"/>
  <c r="C93" i="1"/>
  <c r="C92" i="1"/>
  <c r="C94" i="1"/>
  <c r="C91" i="1"/>
  <c r="C76" i="1"/>
  <c r="C69" i="1"/>
  <c r="C68" i="1"/>
  <c r="C67" i="1"/>
  <c r="C59" i="1"/>
  <c r="C58" i="1"/>
  <c r="C57" i="1"/>
  <c r="C114" i="1"/>
  <c r="C56" i="1"/>
  <c r="C55" i="1"/>
  <c r="C54" i="1"/>
  <c r="C120" i="1"/>
  <c r="C34" i="1"/>
  <c r="C48" i="1"/>
  <c r="C47" i="1"/>
  <c r="I47" i="1"/>
  <c r="C32" i="1"/>
  <c r="C31" i="1"/>
  <c r="C30" i="1"/>
  <c r="C29" i="1"/>
  <c r="C28" i="1"/>
  <c r="C27" i="1"/>
  <c r="I113" i="1" l="1"/>
  <c r="I99" i="1"/>
  <c r="I107" i="1"/>
  <c r="I106" i="1"/>
  <c r="I98" i="1"/>
  <c r="I97" i="1"/>
  <c r="I78" i="1"/>
  <c r="I96" i="1"/>
  <c r="I58" i="1"/>
  <c r="I95" i="1"/>
  <c r="I94" i="1"/>
  <c r="I93" i="1"/>
  <c r="I92" i="1"/>
  <c r="I77" i="1"/>
  <c r="I91" i="1"/>
  <c r="I76" i="1"/>
  <c r="I69" i="1"/>
  <c r="I68" i="1"/>
  <c r="I67" i="1"/>
  <c r="I59" i="1"/>
  <c r="I57" i="1"/>
  <c r="I46" i="1"/>
  <c r="I56" i="1"/>
  <c r="I55" i="1"/>
  <c r="I54" i="1"/>
  <c r="I49" i="1"/>
  <c r="I48" i="1"/>
  <c r="I39" i="1"/>
  <c r="I35" i="1"/>
  <c r="I34" i="1"/>
  <c r="I32" i="1"/>
  <c r="I31" i="1"/>
  <c r="I30" i="1"/>
  <c r="I29" i="1"/>
  <c r="I28" i="1"/>
  <c r="I27" i="1"/>
  <c r="I23" i="1"/>
  <c r="I22" i="1"/>
  <c r="I12" i="1"/>
  <c r="I11" i="1"/>
  <c r="I33" i="1"/>
  <c r="C119" i="1" l="1"/>
  <c r="C118" i="1"/>
  <c r="C117" i="1"/>
  <c r="C116" i="1"/>
  <c r="C115" i="1"/>
  <c r="C105" i="1"/>
  <c r="C101" i="1"/>
  <c r="C100" i="1"/>
  <c r="C90" i="1"/>
  <c r="C89" i="1"/>
  <c r="C88" i="1"/>
  <c r="C87" i="1"/>
  <c r="C86" i="1"/>
  <c r="C85" i="1"/>
  <c r="C84" i="1"/>
  <c r="C83" i="1"/>
  <c r="C82" i="1"/>
  <c r="C81" i="1"/>
  <c r="C80" i="1"/>
  <c r="C79" i="1"/>
  <c r="C75" i="1"/>
  <c r="C74" i="1"/>
  <c r="C73" i="1"/>
  <c r="C72" i="1"/>
  <c r="C71" i="1"/>
  <c r="C70" i="1"/>
  <c r="C66" i="1"/>
  <c r="C65" i="1"/>
  <c r="C64" i="1"/>
  <c r="C63" i="1"/>
  <c r="C62" i="1"/>
  <c r="C61" i="1"/>
  <c r="I121" i="1" l="1"/>
  <c r="I120" i="1"/>
  <c r="I119" i="1"/>
  <c r="I118" i="1"/>
  <c r="I117" i="1"/>
  <c r="I116" i="1"/>
  <c r="I115" i="1"/>
  <c r="I105" i="1"/>
  <c r="I101" i="1"/>
  <c r="I100" i="1"/>
  <c r="I90" i="1"/>
  <c r="I89" i="1"/>
  <c r="I88" i="1"/>
  <c r="I87" i="1"/>
  <c r="I104" i="1"/>
  <c r="I86" i="1"/>
  <c r="I85" i="1"/>
  <c r="I84" i="1"/>
  <c r="I83" i="1"/>
  <c r="I102" i="1"/>
  <c r="I82" i="1"/>
  <c r="I81" i="1"/>
  <c r="I80" i="1"/>
  <c r="I79" i="1"/>
  <c r="I75" i="1"/>
  <c r="I74" i="1"/>
  <c r="I114" i="1"/>
  <c r="I73" i="1"/>
  <c r="I72" i="1"/>
  <c r="I71" i="1"/>
  <c r="I70" i="1"/>
  <c r="I66" i="1"/>
  <c r="I65" i="1"/>
  <c r="I64" i="1"/>
  <c r="I63" i="1"/>
  <c r="I62" i="1"/>
  <c r="I61" i="1"/>
</calcChain>
</file>

<file path=xl/sharedStrings.xml><?xml version="1.0" encoding="utf-8"?>
<sst xmlns="http://schemas.openxmlformats.org/spreadsheetml/2006/main" count="503" uniqueCount="271">
  <si>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</si>
  <si>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</si>
  <si>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</si>
  <si>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</si>
  <si>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</si>
  <si>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</si>
  <si>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</si>
  <si>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</si>
  <si>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</si>
  <si>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</si>
  <si>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</si>
  <si>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</si>
  <si>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</si>
  <si>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</si>
  <si>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</si>
  <si>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401500256</t>
  </si>
  <si>
    <t>INSTITUTO POSTAL DOMINICANO</t>
  </si>
  <si>
    <t>401007479</t>
  </si>
  <si>
    <t>AYUNTAMIENTO DEL DISTRITO NACIONAL</t>
  </si>
  <si>
    <t>101157216</t>
  </si>
  <si>
    <t>Melissa Cabrera</t>
  </si>
  <si>
    <t>101820217</t>
  </si>
  <si>
    <t>402002364</t>
  </si>
  <si>
    <t>402006238</t>
  </si>
  <si>
    <t>101821256</t>
  </si>
  <si>
    <t>101098376</t>
  </si>
  <si>
    <t>430096326</t>
  </si>
  <si>
    <t>101069912</t>
  </si>
  <si>
    <t>401516454</t>
  </si>
  <si>
    <t>SEGURO NACIONAL DE SALUD</t>
  </si>
  <si>
    <t>B1500000061</t>
  </si>
  <si>
    <t>130395209</t>
  </si>
  <si>
    <t>B1500000062</t>
  </si>
  <si>
    <t>131171372</t>
  </si>
  <si>
    <t>Informe mensual de Pagos a suplidores al 31 de Agosto 2023</t>
  </si>
  <si>
    <t>B1500000036</t>
  </si>
  <si>
    <t>B1500044766</t>
  </si>
  <si>
    <t>B1500044978</t>
  </si>
  <si>
    <t>B1500005154</t>
  </si>
  <si>
    <t>B1500028019</t>
  </si>
  <si>
    <t>B1300000059</t>
  </si>
  <si>
    <t>B1500002103</t>
  </si>
  <si>
    <t>B1500009103</t>
  </si>
  <si>
    <t>B1500374796</t>
  </si>
  <si>
    <t>B1500000986</t>
  </si>
  <si>
    <t>B1500000270</t>
  </si>
  <si>
    <t>B1500000263</t>
  </si>
  <si>
    <t>B1500123427</t>
  </si>
  <si>
    <t>B1500123623</t>
  </si>
  <si>
    <t>B1500123652</t>
  </si>
  <si>
    <t>B1500006631</t>
  </si>
  <si>
    <t>B1500000361</t>
  </si>
  <si>
    <t>B1500304302</t>
  </si>
  <si>
    <t>B1500307910</t>
  </si>
  <si>
    <t>B1500000150</t>
  </si>
  <si>
    <t>B1500000303</t>
  </si>
  <si>
    <t>B1500000001</t>
  </si>
  <si>
    <t>B1500000002</t>
  </si>
  <si>
    <t>B1500000003</t>
  </si>
  <si>
    <t>B1500000004</t>
  </si>
  <si>
    <t>B1500000389</t>
  </si>
  <si>
    <t>B1500000176</t>
  </si>
  <si>
    <t>B1500009314</t>
  </si>
  <si>
    <t>B1500000291</t>
  </si>
  <si>
    <t>B1500000352</t>
  </si>
  <si>
    <t>B1500284294</t>
  </si>
  <si>
    <t>B1500005029</t>
  </si>
  <si>
    <t>B1500005044</t>
  </si>
  <si>
    <t>B1500000162</t>
  </si>
  <si>
    <t>B1500000199</t>
  </si>
  <si>
    <t>401514682</t>
  </si>
  <si>
    <t>101663741</t>
  </si>
  <si>
    <t>130432899</t>
  </si>
  <si>
    <t>130666865</t>
  </si>
  <si>
    <t>401007452</t>
  </si>
  <si>
    <t>00114429632</t>
  </si>
  <si>
    <t>131904971</t>
  </si>
  <si>
    <t>01000115442</t>
  </si>
  <si>
    <t>130991952</t>
  </si>
  <si>
    <t>130943958</t>
  </si>
  <si>
    <t>401036924</t>
  </si>
  <si>
    <t>430103098</t>
  </si>
  <si>
    <t>101003561</t>
  </si>
  <si>
    <t>APARTA HOTEL PLAZA NACO,SRL</t>
  </si>
  <si>
    <t>Ayuntamiento Municipio de Santiago</t>
  </si>
  <si>
    <t>CORAASAN</t>
  </si>
  <si>
    <t>Consejo Nac. Seguridad Social</t>
  </si>
  <si>
    <t>EMPRESAS LAUREL SRL</t>
  </si>
  <si>
    <t>EDENORTE DOMINICANA, S.A</t>
  </si>
  <si>
    <t>MAPFRE BHD COMPAÑIA DE SEGUROS,S.A</t>
  </si>
  <si>
    <t>MR NETWORKING,S.R.L</t>
  </si>
  <si>
    <t>BIG FILMS SRL</t>
  </si>
  <si>
    <t>EDITORA HOY, S.A.S</t>
  </si>
  <si>
    <t>FENATRAZONAS</t>
  </si>
  <si>
    <t>INAPA</t>
  </si>
  <si>
    <t>JHOANNY DEL PILAR ALMANZAR DE CLIMES</t>
  </si>
  <si>
    <t>UVRO SOLUCIONES EMPRESARIALES,SRL</t>
  </si>
  <si>
    <t>YNERSA ALTAGRACIA ESCAÑO JIMENEZ</t>
  </si>
  <si>
    <t>GLOBAL SOCIAL MEDIA GROUP GSMG,SRL</t>
  </si>
  <si>
    <t>SUJETO 10 SRL</t>
  </si>
  <si>
    <t>ARCHIVO GENERAL DE LA NACION</t>
  </si>
  <si>
    <t>ASOCIACION PMI CAPITULO REPUBLICA DOMINICANA</t>
  </si>
  <si>
    <t>EDEESTE</t>
  </si>
  <si>
    <t>EDITORA DEL CARIBE, C POR A</t>
  </si>
  <si>
    <t>SMARTCON,SRL</t>
  </si>
  <si>
    <t>TRASERMUL  C POR A</t>
  </si>
  <si>
    <t>ALQ.LOCAL OFIC. PISO 11,AGO/23</t>
  </si>
  <si>
    <t>RECOGIDA BASURA ALMAC.,AGO/23</t>
  </si>
  <si>
    <t>RECOG.BASURA TORRE SS,,AGO/23</t>
  </si>
  <si>
    <t>RECOGIDA BASURA CMR-II,AGO/23</t>
  </si>
  <si>
    <t>AGUA Y ALCANT.CMR-II,28/6-27/7</t>
  </si>
  <si>
    <t>REPOSICION FONDOS C.CHICA CNSS</t>
  </si>
  <si>
    <t>ALQ.LOCAL CMN-0,JUN. Y JUL/23</t>
  </si>
  <si>
    <t>ALQ. LOCAL CMN-0,AGO/2023</t>
  </si>
  <si>
    <t>ENVIO PAQUETES,07/082023</t>
  </si>
  <si>
    <t>APORTE EMPL. SFS COMPL.AGO/23</t>
  </si>
  <si>
    <t>CMR-II,01/07 AL 01/08/2023</t>
  </si>
  <si>
    <t>SEGURO VIDA EMPL.AGO/2023</t>
  </si>
  <si>
    <t>SERV. INTERNET,AGO/2023</t>
  </si>
  <si>
    <t>GRABACION VIDEO MES SEG. SOC</t>
  </si>
  <si>
    <t>ALMACEN VILLA CONS.,AGO/2023</t>
  </si>
  <si>
    <t>AGUA POZO TORRE CNSS,AGO/23</t>
  </si>
  <si>
    <t>ALCANTAR. TORRE CNSS, AGO/23</t>
  </si>
  <si>
    <t>ESPACIO PAGADO</t>
  </si>
  <si>
    <t>SERV. PUBLICIDAD,JUL/2023</t>
  </si>
  <si>
    <t>AGUA Y ALCANT. CMR-I,JUN/2023</t>
  </si>
  <si>
    <t>AGUA Y ALCANT. CMR-I,JUL/2023</t>
  </si>
  <si>
    <t>COMESTIBLES PARA CNSS</t>
  </si>
  <si>
    <t>ALQ. LOCAL CMR-I,MAY/2023</t>
  </si>
  <si>
    <t>ALQ. LOCAL CMR-I,JUN/2023</t>
  </si>
  <si>
    <t>ALQ. LOCAL CMR-I,JUL/2023</t>
  </si>
  <si>
    <t>ALQ. LOCAL CMR-I,AGO/2023</t>
  </si>
  <si>
    <t>ARTE ELABORAC. SPOT PUBLICIT</t>
  </si>
  <si>
    <t>80% FINAL SERVICIO AUDIOVISUAL</t>
  </si>
  <si>
    <t>SFS COMPLEM.,SEPT/2023</t>
  </si>
  <si>
    <t>VII ENCUENTRO NACIONAL DE ARCH</t>
  </si>
  <si>
    <t>PARTICIPACION EN CONGRESO</t>
  </si>
  <si>
    <t>SERVICIO PUBLICIDAD, JUL/23</t>
  </si>
  <si>
    <t>ALMACEN, 10/07 AL 09/08/2023</t>
  </si>
  <si>
    <t>ESPACIO PAGADO, AGT/23</t>
  </si>
  <si>
    <t>REN. SUSCRIP.  ANUAL</t>
  </si>
  <si>
    <t>SERVICIO PUBLICIDAD, AGT/23</t>
  </si>
  <si>
    <t>Juan Moquete</t>
  </si>
  <si>
    <t>Enc.Division Contabiliadad</t>
  </si>
  <si>
    <t>URBANVOLT SOLUTION SRL</t>
  </si>
  <si>
    <t>SRI DOMINICANA,SRL</t>
  </si>
  <si>
    <t>OROX INVERSIONES,SRL</t>
  </si>
  <si>
    <t>YGNACIO HERNANDEZ HICIANO</t>
  </si>
  <si>
    <t>AGUA PLANETA AZUL,S.A</t>
  </si>
  <si>
    <t>YANCEN LENIN PUJOLS CASADO</t>
  </si>
  <si>
    <t>Sociedad Dom. de Abogados Siglo XXI, In</t>
  </si>
  <si>
    <t>BDO ESENFA,SRL</t>
  </si>
  <si>
    <t>RAMIREZ &amp; MOJICA ENVOY PACK COURIER EXPRESS SRL</t>
  </si>
  <si>
    <t>OFFITEK SRL</t>
  </si>
  <si>
    <t>TEKKNOWLOGIC DOMINICANA, S.R.L</t>
  </si>
  <si>
    <t>EDESUR DOMINICANA,S.A</t>
  </si>
  <si>
    <t>COMPAÑIA DOM.DE TELEFONOS,S.A</t>
  </si>
  <si>
    <t>RADIO TELEVISION NACIONAL RTN, SAS</t>
  </si>
  <si>
    <t>JCP SERVICIOS DE PROTECCION CONTRA INCENDIOS,SRL</t>
  </si>
  <si>
    <t>VICTOR GARCIA AIRE ACONDICIONADO, SRL</t>
  </si>
  <si>
    <t>DREAM LAB, SRL</t>
  </si>
  <si>
    <t>Editora Listín Diario, C. por  A.</t>
  </si>
  <si>
    <t>CECOMSA</t>
  </si>
  <si>
    <t>CRISTALIA,SRL</t>
  </si>
  <si>
    <t>PROLIMDES COMERCIAL, SRL</t>
  </si>
  <si>
    <t>VEARA MEDIA, SRL</t>
  </si>
  <si>
    <t>EDITORIAL ARIANNA, SRL</t>
  </si>
  <si>
    <t>ALTAGRACIA ORTIZ GOMEZ</t>
  </si>
  <si>
    <t>GRUPO EDITORIAL GALA,SRL</t>
  </si>
  <si>
    <t>AGENCIA MULTIMEDIOS SOCIEDAD DE LA INFORMACION,SRL</t>
  </si>
  <si>
    <t>EXPERT CLEANER SQE,SRL</t>
  </si>
  <si>
    <t>RISCCO BERATUNG DO,SRL</t>
  </si>
  <si>
    <t>OFICINA DE COORDINACION PRESIDENCIAL</t>
  </si>
  <si>
    <t>ALQUIELR ESPACIO ALMACENAMIENTO</t>
  </si>
  <si>
    <t>MANT. ASCENSORES TORRE S.S</t>
  </si>
  <si>
    <t>SERVICIO DE CATERING</t>
  </si>
  <si>
    <t>SERVICIO PUBLICIDAD</t>
  </si>
  <si>
    <t>COMPRA AGUA</t>
  </si>
  <si>
    <t>SUMINISTRO DE OFICINA</t>
  </si>
  <si>
    <t>B1500000577</t>
  </si>
  <si>
    <t>B1500000010</t>
  </si>
  <si>
    <t>B1500000163</t>
  </si>
  <si>
    <t>B1500000022</t>
  </si>
  <si>
    <t>B1500000238</t>
  </si>
  <si>
    <t>B1500000573</t>
  </si>
  <si>
    <t>B1500001749</t>
  </si>
  <si>
    <t>B1500005059</t>
  </si>
  <si>
    <t>B1500000066</t>
  </si>
  <si>
    <t>B1500000067</t>
  </si>
  <si>
    <t>B1500002057</t>
  </si>
  <si>
    <t>B1500000159</t>
  </si>
  <si>
    <t>B1500000210</t>
  </si>
  <si>
    <t>B1500002548</t>
  </si>
  <si>
    <t>COMPRA MATERIALES PARA REPARACIO AIRE ACONDICIONADO</t>
  </si>
  <si>
    <t>B1500365497</t>
  </si>
  <si>
    <t>SERVICIO ENERGIA ELECT.CMR-II,01/05 AL 01/06/2023</t>
  </si>
  <si>
    <t>B1500000027</t>
  </si>
  <si>
    <t>ADQUISICION DE ACABADOS TEXTILES</t>
  </si>
  <si>
    <t>B1500008659</t>
  </si>
  <si>
    <t>B1500017036</t>
  </si>
  <si>
    <t xml:space="preserve">ADQUISICION DE SEIS (6) BULTOS Y/O MOCHILAS </t>
  </si>
  <si>
    <t>B1500000402</t>
  </si>
  <si>
    <t>SERVICIO FUMIGACION,JULIO 2023</t>
  </si>
  <si>
    <t>SERVICIO DE LIMPIEZA, JULIO 2023</t>
  </si>
  <si>
    <t>B1500000403</t>
  </si>
  <si>
    <t>B1500001258</t>
  </si>
  <si>
    <t>B1500001259</t>
  </si>
  <si>
    <t>B1500000207</t>
  </si>
  <si>
    <t>B1500000214</t>
  </si>
  <si>
    <t>B1500000445</t>
  </si>
  <si>
    <t>B1500000454</t>
  </si>
  <si>
    <t>B1500000305</t>
  </si>
  <si>
    <t>B1500000161</t>
  </si>
  <si>
    <t>B1500000193</t>
  </si>
  <si>
    <t>B1500000008</t>
  </si>
  <si>
    <t>B1500000076</t>
  </si>
  <si>
    <t>B1500000075</t>
  </si>
  <si>
    <t>SERVICIO DE JARDINERIA,JULIO 2023</t>
  </si>
  <si>
    <t>SERVICIO DE LIMPIEZA,JULIO 2023</t>
  </si>
  <si>
    <t>RENOVACION SOPORTE TECNICO Y MANTENIMIENTO LICENCIAS INFROMATICAS,2023-2024</t>
  </si>
  <si>
    <t>B1500000026</t>
  </si>
  <si>
    <t>B1500000353</t>
  </si>
  <si>
    <t>N/A</t>
  </si>
  <si>
    <t>REEMBOLSO POR PAGO DE VIATICOS, PASAJE Y SEGURO DE VIAJE INSTITUCIONALES</t>
  </si>
  <si>
    <t>B1500001428</t>
  </si>
  <si>
    <t>B1500001555</t>
  </si>
  <si>
    <t>B1500001556</t>
  </si>
  <si>
    <t>B1500001557</t>
  </si>
  <si>
    <t>B1500001424</t>
  </si>
  <si>
    <t>B1500001425</t>
  </si>
  <si>
    <t>B1500001426</t>
  </si>
  <si>
    <t>B1500001427</t>
  </si>
  <si>
    <t>B1500001553</t>
  </si>
  <si>
    <t>B1500001554</t>
  </si>
  <si>
    <t>ENVIO PAQUETES CMNYR</t>
  </si>
  <si>
    <t>B1500001558</t>
  </si>
  <si>
    <t>B1500001560</t>
  </si>
  <si>
    <t>B1500001561</t>
  </si>
  <si>
    <t>B1500001607</t>
  </si>
  <si>
    <t>B1500001608</t>
  </si>
  <si>
    <t>SERVICIO DE CATERIN</t>
  </si>
  <si>
    <t>B1500161293</t>
  </si>
  <si>
    <t>B1500161301</t>
  </si>
  <si>
    <t>B1500161514</t>
  </si>
  <si>
    <t>B1500161857</t>
  </si>
  <si>
    <t>B1500162069</t>
  </si>
  <si>
    <t>B1500154045</t>
  </si>
  <si>
    <t>B1500162359</t>
  </si>
  <si>
    <t>B1500162370</t>
  </si>
  <si>
    <t>B1500162685</t>
  </si>
  <si>
    <t>B1500162877</t>
  </si>
  <si>
    <t>SERVICIO DE CAPACITACIONEMPLEADOS</t>
  </si>
  <si>
    <t>INSCRIPCION Y PARTICIPACION EN SEMINARIO</t>
  </si>
  <si>
    <t>SERVICIO DE CAPACITACION EMPLEADOS</t>
  </si>
  <si>
    <t>MANTENIMINETO EXTINTORES</t>
  </si>
  <si>
    <t xml:space="preserve">SERVICIO ENERGIA ELECTRICA </t>
  </si>
  <si>
    <t>SERVICIO INTERNET Y TELEFONOS CNSS</t>
  </si>
  <si>
    <t>B1500390560</t>
  </si>
  <si>
    <t>B1500390580</t>
  </si>
  <si>
    <t>B1500390600</t>
  </si>
  <si>
    <t>B1500393310</t>
  </si>
  <si>
    <t>E450000017463</t>
  </si>
  <si>
    <t>E450000016314</t>
  </si>
  <si>
    <t>E450000017478</t>
  </si>
  <si>
    <t>E450000017324</t>
  </si>
  <si>
    <t>E450000017355</t>
  </si>
  <si>
    <t>E450000016280</t>
  </si>
  <si>
    <t>E450000016013</t>
  </si>
  <si>
    <t>B1500000299</t>
  </si>
  <si>
    <t>B1500006543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</si>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</sst>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m/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1" fillId="0" borderId="0" xfId="2" applyFill="1"/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 indent="1"/>
    </xf>
    <xf numFmtId="0" fontId="1" fillId="0" borderId="0" xfId="2" applyFill="1" applyAlignment="1">
      <alignment wrapText="1"/>
    </xf>
    <xf numFmtId="0" fontId="6" fillId="0" borderId="2" xfId="2" applyFont="1" applyBorder="1" applyAlignment="1">
      <alignment vertical="center"/>
    </xf>
    <xf numFmtId="39" fontId="2" fillId="0" borderId="2" xfId="2" applyNumberFormat="1" applyFont="1" applyBorder="1"/>
    <xf numFmtId="43" fontId="1" fillId="0" borderId="2" xfId="1" applyFont="1" applyBorder="1" applyAlignment="1">
      <alignment horizontal="center"/>
    </xf>
    <xf numFmtId="0" fontId="1" fillId="0" borderId="2" xfId="2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39" fontId="1" fillId="0" borderId="0" xfId="2" applyNumberFormat="1" applyBorder="1"/>
    <xf numFmtId="0" fontId="1" fillId="0" borderId="0" xfId="2" applyBorder="1"/>
    <xf numFmtId="0" fontId="1" fillId="0" borderId="0" xfId="2" applyBorder="1" applyAlignment="1">
      <alignment horizontal="center"/>
    </xf>
    <xf numFmtId="0" fontId="1" fillId="0" borderId="0" xfId="2" applyAlignment="1">
      <alignment horizontal="center"/>
    </xf>
    <xf numFmtId="0" fontId="7" fillId="0" borderId="0" xfId="2" applyFont="1" applyBorder="1" applyAlignment="1">
      <alignment horizontal="left" vertical="center" indent="1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/>
    <xf numFmtId="39" fontId="1" fillId="0" borderId="0" xfId="2" applyNumberFormat="1"/>
    <xf numFmtId="0" fontId="1" fillId="0" borderId="0" xfId="2" applyAlignment="1">
      <alignment horizontal="left"/>
    </xf>
    <xf numFmtId="0" fontId="4" fillId="0" borderId="3" xfId="2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4" fillId="0" borderId="2" xfId="2" applyFont="1" applyFill="1" applyBorder="1" applyAlignment="1">
      <alignment vertical="center" wrapText="1"/>
    </xf>
    <xf numFmtId="165" fontId="0" fillId="0" borderId="2" xfId="0" applyNumberForma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43" fontId="4" fillId="0" borderId="2" xfId="1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0</xdr:row>
      <xdr:rowOff>0</xdr:rowOff>
    </xdr:from>
    <xdr:ext cx="120967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0"/>
          <a:ext cx="120967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64"/>
  <sheetViews>
    <sheetView showGridLines="0" tabSelected="1" zoomScaleNormal="100" zoomScaleSheetLayoutView="100" workbookViewId="0">
      <selection activeCell="K127" sqref="B1:K127"/>
    </sheetView>
  </sheetViews>
  <sheetFormatPr baseColWidth="10" defaultColWidth="11.44140625" defaultRowHeight="14.4" x14ac:dyDescent="0.3"/>
  <cols>
    <col min="1" max="1" width="3" style="1" customWidth="1"/>
    <col min="2" max="2" width="13.88671875" style="28" customWidth="1"/>
    <col min="3" max="3" width="14.109375" style="22" customWidth="1"/>
    <col min="4" max="4" width="17.6640625" style="22" customWidth="1"/>
    <col min="5" max="5" width="54.88671875" style="28" bestFit="1" customWidth="1"/>
    <col min="6" max="6" width="50.33203125" style="1" customWidth="1"/>
    <col min="7" max="7" width="15.5546875" style="1" customWidth="1"/>
    <col min="8" max="8" width="14.44140625" style="1" customWidth="1"/>
    <col min="9" max="9" width="10.88671875" style="22" customWidth="1"/>
    <col min="10" max="10" width="13.109375" style="22" customWidth="1"/>
    <col min="11" max="11" width="8.44140625" style="22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41" t="s">
        <v>0</v>
      </c>
      <c r="C7" s="41"/>
      <c r="D7" s="41"/>
      <c r="E7" s="41"/>
      <c r="F7" s="41"/>
      <c r="G7" s="41"/>
      <c r="H7" s="41"/>
      <c r="I7" s="41"/>
      <c r="J7" s="41"/>
      <c r="K7" s="41"/>
      <c r="L7" s="2"/>
    </row>
    <row r="8" spans="2:12" x14ac:dyDescent="0.3">
      <c r="B8" s="42" t="s">
        <v>34</v>
      </c>
      <c r="C8" s="42"/>
      <c r="D8" s="42"/>
      <c r="E8" s="42"/>
      <c r="F8" s="42"/>
      <c r="G8" s="42"/>
      <c r="H8" s="42"/>
      <c r="I8" s="42"/>
      <c r="J8" s="42"/>
      <c r="K8" s="42"/>
    </row>
    <row r="9" spans="2:12" x14ac:dyDescent="0.3"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2:12" s="3" customFormat="1" ht="28.8" x14ac:dyDescent="0.3">
      <c r="B10" s="4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 t="s">
        <v>10</v>
      </c>
      <c r="K10" s="6" t="s">
        <v>11</v>
      </c>
    </row>
    <row r="11" spans="2:12" s="9" customFormat="1" x14ac:dyDescent="0.3">
      <c r="B11" s="10" t="s">
        <v>180</v>
      </c>
      <c r="C11" s="34">
        <f t="shared" ref="C11:C33" si="0">DATE(2023,8,2)</f>
        <v>45140</v>
      </c>
      <c r="D11" s="36">
        <v>132260813</v>
      </c>
      <c r="E11" s="31" t="s">
        <v>145</v>
      </c>
      <c r="F11" s="11" t="s">
        <v>174</v>
      </c>
      <c r="G11" s="32">
        <v>35596.71</v>
      </c>
      <c r="H11" s="32">
        <v>35596.71</v>
      </c>
      <c r="I11" s="30">
        <f t="shared" ref="I11:I35" si="1">+G11-H11</f>
        <v>0</v>
      </c>
      <c r="J11" s="7">
        <v>45169</v>
      </c>
      <c r="K11" s="8" t="s">
        <v>12</v>
      </c>
    </row>
    <row r="12" spans="2:12" s="9" customFormat="1" x14ac:dyDescent="0.3">
      <c r="B12" s="10" t="s">
        <v>224</v>
      </c>
      <c r="C12" s="34">
        <f t="shared" si="0"/>
        <v>45140</v>
      </c>
      <c r="D12" s="36">
        <v>130582548</v>
      </c>
      <c r="E12" s="31" t="s">
        <v>146</v>
      </c>
      <c r="F12" s="11" t="s">
        <v>175</v>
      </c>
      <c r="G12" s="32">
        <v>2242</v>
      </c>
      <c r="H12" s="32">
        <v>2242</v>
      </c>
      <c r="I12" s="30">
        <f t="shared" si="1"/>
        <v>0</v>
      </c>
      <c r="J12" s="7">
        <v>45169</v>
      </c>
      <c r="K12" s="8" t="s">
        <v>12</v>
      </c>
    </row>
    <row r="13" spans="2:12" s="9" customFormat="1" x14ac:dyDescent="0.3">
      <c r="B13" s="10" t="s">
        <v>225</v>
      </c>
      <c r="C13" s="34">
        <f t="shared" si="0"/>
        <v>45140</v>
      </c>
      <c r="D13" s="36">
        <v>130582548</v>
      </c>
      <c r="E13" s="31" t="s">
        <v>146</v>
      </c>
      <c r="F13" s="11" t="s">
        <v>175</v>
      </c>
      <c r="G13" s="32">
        <v>2242</v>
      </c>
      <c r="H13" s="32">
        <v>2242</v>
      </c>
      <c r="I13" s="30">
        <f t="shared" si="1"/>
        <v>0</v>
      </c>
      <c r="J13" s="7">
        <v>45169</v>
      </c>
      <c r="K13" s="8" t="s">
        <v>12</v>
      </c>
    </row>
    <row r="14" spans="2:12" s="9" customFormat="1" x14ac:dyDescent="0.3">
      <c r="B14" s="10" t="s">
        <v>226</v>
      </c>
      <c r="C14" s="34">
        <f t="shared" si="0"/>
        <v>45140</v>
      </c>
      <c r="D14" s="36">
        <v>130582548</v>
      </c>
      <c r="E14" s="31" t="s">
        <v>146</v>
      </c>
      <c r="F14" s="11" t="s">
        <v>175</v>
      </c>
      <c r="G14" s="32">
        <v>2242</v>
      </c>
      <c r="H14" s="32">
        <v>2242</v>
      </c>
      <c r="I14" s="30">
        <f t="shared" si="1"/>
        <v>0</v>
      </c>
      <c r="J14" s="7">
        <v>45169</v>
      </c>
      <c r="K14" s="8" t="s">
        <v>12</v>
      </c>
    </row>
    <row r="15" spans="2:12" s="9" customFormat="1" x14ac:dyDescent="0.3">
      <c r="B15" s="10" t="s">
        <v>227</v>
      </c>
      <c r="C15" s="34">
        <f t="shared" si="0"/>
        <v>45140</v>
      </c>
      <c r="D15" s="36">
        <v>130582548</v>
      </c>
      <c r="E15" s="31" t="s">
        <v>146</v>
      </c>
      <c r="F15" s="11" t="s">
        <v>175</v>
      </c>
      <c r="G15" s="32">
        <v>2242</v>
      </c>
      <c r="H15" s="32">
        <v>2242</v>
      </c>
      <c r="I15" s="30">
        <f t="shared" si="1"/>
        <v>0</v>
      </c>
      <c r="J15" s="7">
        <v>45169</v>
      </c>
      <c r="K15" s="8" t="s">
        <v>12</v>
      </c>
    </row>
    <row r="16" spans="2:12" s="9" customFormat="1" x14ac:dyDescent="0.3">
      <c r="B16" s="10" t="s">
        <v>228</v>
      </c>
      <c r="C16" s="34">
        <f t="shared" si="0"/>
        <v>45140</v>
      </c>
      <c r="D16" s="36">
        <v>130582548</v>
      </c>
      <c r="E16" s="31" t="s">
        <v>146</v>
      </c>
      <c r="F16" s="11" t="s">
        <v>175</v>
      </c>
      <c r="G16" s="32">
        <v>17375</v>
      </c>
      <c r="H16" s="32">
        <v>17375</v>
      </c>
      <c r="I16" s="30">
        <f t="shared" si="1"/>
        <v>0</v>
      </c>
      <c r="J16" s="7">
        <v>45169</v>
      </c>
      <c r="K16" s="8" t="s">
        <v>12</v>
      </c>
    </row>
    <row r="17" spans="2:11" s="9" customFormat="1" x14ac:dyDescent="0.3">
      <c r="B17" s="10" t="s">
        <v>229</v>
      </c>
      <c r="C17" s="34">
        <f t="shared" si="0"/>
        <v>45140</v>
      </c>
      <c r="D17" s="36">
        <v>130582548</v>
      </c>
      <c r="E17" s="31" t="s">
        <v>146</v>
      </c>
      <c r="F17" s="11" t="s">
        <v>175</v>
      </c>
      <c r="G17" s="32">
        <v>47849</v>
      </c>
      <c r="H17" s="32">
        <v>47849</v>
      </c>
      <c r="I17" s="30">
        <f t="shared" si="1"/>
        <v>0</v>
      </c>
      <c r="J17" s="7">
        <v>45169</v>
      </c>
      <c r="K17" s="8" t="s">
        <v>12</v>
      </c>
    </row>
    <row r="18" spans="2:11" s="9" customFormat="1" x14ac:dyDescent="0.3">
      <c r="B18" s="10" t="s">
        <v>230</v>
      </c>
      <c r="C18" s="34">
        <f t="shared" si="0"/>
        <v>45140</v>
      </c>
      <c r="D18" s="36">
        <v>130582548</v>
      </c>
      <c r="E18" s="31" t="s">
        <v>146</v>
      </c>
      <c r="F18" s="11" t="s">
        <v>175</v>
      </c>
      <c r="G18" s="32">
        <v>10413.5</v>
      </c>
      <c r="H18" s="32">
        <v>10413.5</v>
      </c>
      <c r="I18" s="30">
        <f t="shared" si="1"/>
        <v>0</v>
      </c>
      <c r="J18" s="7">
        <v>45169</v>
      </c>
      <c r="K18" s="8" t="s">
        <v>12</v>
      </c>
    </row>
    <row r="19" spans="2:11" s="9" customFormat="1" x14ac:dyDescent="0.3">
      <c r="B19" s="10" t="s">
        <v>231</v>
      </c>
      <c r="C19" s="34">
        <f t="shared" si="0"/>
        <v>45140</v>
      </c>
      <c r="D19" s="36">
        <v>130582548</v>
      </c>
      <c r="E19" s="31" t="s">
        <v>146</v>
      </c>
      <c r="F19" s="11" t="s">
        <v>175</v>
      </c>
      <c r="G19" s="32">
        <v>35990</v>
      </c>
      <c r="H19" s="32">
        <v>35990</v>
      </c>
      <c r="I19" s="30">
        <f t="shared" si="1"/>
        <v>0</v>
      </c>
      <c r="J19" s="7">
        <v>45169</v>
      </c>
      <c r="K19" s="8" t="s">
        <v>12</v>
      </c>
    </row>
    <row r="20" spans="2:11" s="9" customFormat="1" x14ac:dyDescent="0.3">
      <c r="B20" s="10" t="s">
        <v>232</v>
      </c>
      <c r="C20" s="34">
        <f t="shared" si="0"/>
        <v>45140</v>
      </c>
      <c r="D20" s="36">
        <v>130582548</v>
      </c>
      <c r="E20" s="31" t="s">
        <v>146</v>
      </c>
      <c r="F20" s="11" t="s">
        <v>175</v>
      </c>
      <c r="G20" s="32">
        <v>32509</v>
      </c>
      <c r="H20" s="32">
        <v>32509</v>
      </c>
      <c r="I20" s="30">
        <f t="shared" si="1"/>
        <v>0</v>
      </c>
      <c r="J20" s="7">
        <v>45169</v>
      </c>
      <c r="K20" s="8" t="s">
        <v>12</v>
      </c>
    </row>
    <row r="21" spans="2:11" s="9" customFormat="1" x14ac:dyDescent="0.3">
      <c r="B21" s="10" t="s">
        <v>233</v>
      </c>
      <c r="C21" s="34">
        <f t="shared" si="0"/>
        <v>45140</v>
      </c>
      <c r="D21" s="36">
        <v>130582548</v>
      </c>
      <c r="E21" s="31" t="s">
        <v>146</v>
      </c>
      <c r="F21" s="11" t="s">
        <v>175</v>
      </c>
      <c r="G21" s="32">
        <v>25016</v>
      </c>
      <c r="H21" s="32">
        <v>25016</v>
      </c>
      <c r="I21" s="30">
        <f t="shared" si="1"/>
        <v>0</v>
      </c>
      <c r="J21" s="7">
        <v>45169</v>
      </c>
      <c r="K21" s="8" t="s">
        <v>12</v>
      </c>
    </row>
    <row r="22" spans="2:11" s="9" customFormat="1" x14ac:dyDescent="0.3">
      <c r="B22" s="10" t="s">
        <v>181</v>
      </c>
      <c r="C22" s="34">
        <f t="shared" si="0"/>
        <v>45140</v>
      </c>
      <c r="D22" s="36">
        <v>4800495279</v>
      </c>
      <c r="E22" s="31" t="s">
        <v>147</v>
      </c>
      <c r="F22" s="11" t="s">
        <v>176</v>
      </c>
      <c r="G22" s="32">
        <v>59000</v>
      </c>
      <c r="H22" s="32">
        <v>59000</v>
      </c>
      <c r="I22" s="30">
        <f t="shared" si="1"/>
        <v>0</v>
      </c>
      <c r="J22" s="7">
        <v>45169</v>
      </c>
      <c r="K22" s="8" t="s">
        <v>12</v>
      </c>
    </row>
    <row r="23" spans="2:11" s="9" customFormat="1" x14ac:dyDescent="0.3">
      <c r="B23" s="10" t="s">
        <v>241</v>
      </c>
      <c r="C23" s="34">
        <f t="shared" si="0"/>
        <v>45140</v>
      </c>
      <c r="D23" s="36">
        <v>101503939</v>
      </c>
      <c r="E23" s="31" t="s">
        <v>148</v>
      </c>
      <c r="F23" s="11" t="s">
        <v>177</v>
      </c>
      <c r="G23" s="32">
        <v>3000</v>
      </c>
      <c r="H23" s="32">
        <v>3000</v>
      </c>
      <c r="I23" s="30">
        <f t="shared" si="1"/>
        <v>0</v>
      </c>
      <c r="J23" s="7">
        <v>45169</v>
      </c>
      <c r="K23" s="8" t="s">
        <v>12</v>
      </c>
    </row>
    <row r="24" spans="2:11" s="9" customFormat="1" x14ac:dyDescent="0.3">
      <c r="B24" s="10" t="s">
        <v>242</v>
      </c>
      <c r="C24" s="34">
        <f t="shared" si="0"/>
        <v>45140</v>
      </c>
      <c r="D24" s="36">
        <v>101503939</v>
      </c>
      <c r="E24" s="31" t="s">
        <v>148</v>
      </c>
      <c r="F24" s="11" t="s">
        <v>177</v>
      </c>
      <c r="G24" s="32">
        <v>6370</v>
      </c>
      <c r="H24" s="32">
        <v>6370</v>
      </c>
      <c r="I24" s="30">
        <f t="shared" si="1"/>
        <v>0</v>
      </c>
      <c r="J24" s="7">
        <v>45169</v>
      </c>
      <c r="K24" s="8" t="s">
        <v>12</v>
      </c>
    </row>
    <row r="25" spans="2:11" s="9" customFormat="1" x14ac:dyDescent="0.3">
      <c r="B25" s="10" t="s">
        <v>243</v>
      </c>
      <c r="C25" s="34">
        <f t="shared" si="0"/>
        <v>45140</v>
      </c>
      <c r="D25" s="36">
        <v>101503939</v>
      </c>
      <c r="E25" s="31" t="s">
        <v>148</v>
      </c>
      <c r="F25" s="11" t="s">
        <v>177</v>
      </c>
      <c r="G25" s="32">
        <v>3600</v>
      </c>
      <c r="H25" s="32">
        <v>3600</v>
      </c>
      <c r="I25" s="30">
        <f t="shared" si="1"/>
        <v>0</v>
      </c>
      <c r="J25" s="7">
        <v>45169</v>
      </c>
      <c r="K25" s="8" t="s">
        <v>12</v>
      </c>
    </row>
    <row r="26" spans="2:11" s="9" customFormat="1" x14ac:dyDescent="0.3">
      <c r="B26" s="10" t="s">
        <v>244</v>
      </c>
      <c r="C26" s="34">
        <f t="shared" si="0"/>
        <v>45140</v>
      </c>
      <c r="D26" s="36">
        <v>101503939</v>
      </c>
      <c r="E26" s="31" t="s">
        <v>148</v>
      </c>
      <c r="F26" s="11" t="s">
        <v>177</v>
      </c>
      <c r="G26" s="32">
        <v>2310</v>
      </c>
      <c r="H26" s="32">
        <v>2310</v>
      </c>
      <c r="I26" s="30">
        <f t="shared" si="1"/>
        <v>0</v>
      </c>
      <c r="J26" s="7">
        <v>45169</v>
      </c>
      <c r="K26" s="8" t="s">
        <v>12</v>
      </c>
    </row>
    <row r="27" spans="2:11" s="9" customFormat="1" x14ac:dyDescent="0.3">
      <c r="B27" s="10" t="s">
        <v>182</v>
      </c>
      <c r="C27" s="34">
        <f t="shared" si="0"/>
        <v>45140</v>
      </c>
      <c r="D27" s="36">
        <v>104509807</v>
      </c>
      <c r="E27" s="31" t="s">
        <v>149</v>
      </c>
      <c r="F27" s="11" t="s">
        <v>176</v>
      </c>
      <c r="G27" s="32">
        <v>118000</v>
      </c>
      <c r="H27" s="32">
        <v>118000</v>
      </c>
      <c r="I27" s="30">
        <f t="shared" si="1"/>
        <v>0</v>
      </c>
      <c r="J27" s="7">
        <v>45169</v>
      </c>
      <c r="K27" s="8" t="s">
        <v>12</v>
      </c>
    </row>
    <row r="28" spans="2:11" s="9" customFormat="1" x14ac:dyDescent="0.3">
      <c r="B28" s="10" t="s">
        <v>183</v>
      </c>
      <c r="C28" s="34">
        <f t="shared" si="0"/>
        <v>45140</v>
      </c>
      <c r="D28" s="36">
        <v>424002691</v>
      </c>
      <c r="E28" s="31" t="s">
        <v>150</v>
      </c>
      <c r="F28" s="11" t="s">
        <v>252</v>
      </c>
      <c r="G28" s="32">
        <v>165112.5</v>
      </c>
      <c r="H28" s="32">
        <v>165112.5</v>
      </c>
      <c r="I28" s="30">
        <f t="shared" si="1"/>
        <v>0</v>
      </c>
      <c r="J28" s="7">
        <v>45169</v>
      </c>
      <c r="K28" s="8" t="s">
        <v>12</v>
      </c>
    </row>
    <row r="29" spans="2:11" s="9" customFormat="1" x14ac:dyDescent="0.3">
      <c r="B29" s="10" t="s">
        <v>184</v>
      </c>
      <c r="C29" s="34">
        <f t="shared" si="0"/>
        <v>45140</v>
      </c>
      <c r="D29" s="36">
        <v>101725559</v>
      </c>
      <c r="E29" s="31" t="s">
        <v>151</v>
      </c>
      <c r="F29" s="11" t="s">
        <v>251</v>
      </c>
      <c r="G29" s="32">
        <v>165150</v>
      </c>
      <c r="H29" s="32">
        <v>165150</v>
      </c>
      <c r="I29" s="30">
        <f t="shared" si="1"/>
        <v>0</v>
      </c>
      <c r="J29" s="7">
        <v>45169</v>
      </c>
      <c r="K29" s="8" t="s">
        <v>12</v>
      </c>
    </row>
    <row r="30" spans="2:11" s="9" customFormat="1" x14ac:dyDescent="0.3">
      <c r="B30" s="10" t="s">
        <v>185</v>
      </c>
      <c r="C30" s="34">
        <f t="shared" si="0"/>
        <v>45140</v>
      </c>
      <c r="D30" s="36">
        <v>131505635</v>
      </c>
      <c r="E30" s="31" t="s">
        <v>152</v>
      </c>
      <c r="F30" s="11" t="s">
        <v>178</v>
      </c>
      <c r="G30" s="32">
        <v>180817.54</v>
      </c>
      <c r="H30" s="32">
        <v>180817.54</v>
      </c>
      <c r="I30" s="30">
        <f t="shared" si="1"/>
        <v>0</v>
      </c>
      <c r="J30" s="7">
        <v>45169</v>
      </c>
      <c r="K30" s="8" t="s">
        <v>12</v>
      </c>
    </row>
    <row r="31" spans="2:11" s="9" customFormat="1" x14ac:dyDescent="0.3">
      <c r="B31" s="10" t="s">
        <v>186</v>
      </c>
      <c r="C31" s="34">
        <f t="shared" si="0"/>
        <v>45140</v>
      </c>
      <c r="D31" s="36">
        <v>101893931</v>
      </c>
      <c r="E31" s="31" t="s">
        <v>153</v>
      </c>
      <c r="F31" s="11" t="s">
        <v>178</v>
      </c>
      <c r="G31" s="32">
        <v>59100.54</v>
      </c>
      <c r="H31" s="32">
        <v>59100.54</v>
      </c>
      <c r="I31" s="30">
        <f t="shared" si="1"/>
        <v>0</v>
      </c>
      <c r="J31" s="7">
        <v>45169</v>
      </c>
      <c r="K31" s="8" t="s">
        <v>12</v>
      </c>
    </row>
    <row r="32" spans="2:11" s="9" customFormat="1" x14ac:dyDescent="0.3">
      <c r="B32" s="10" t="s">
        <v>181</v>
      </c>
      <c r="C32" s="34">
        <f t="shared" si="0"/>
        <v>45140</v>
      </c>
      <c r="D32" s="36">
        <v>101890444</v>
      </c>
      <c r="E32" s="31" t="s">
        <v>154</v>
      </c>
      <c r="F32" s="11" t="s">
        <v>253</v>
      </c>
      <c r="G32" s="32">
        <v>113841.84</v>
      </c>
      <c r="H32" s="32">
        <v>113841.84</v>
      </c>
      <c r="I32" s="30">
        <f t="shared" si="1"/>
        <v>0</v>
      </c>
      <c r="J32" s="7">
        <v>45169</v>
      </c>
      <c r="K32" s="8" t="s">
        <v>12</v>
      </c>
    </row>
    <row r="33" spans="2:11" s="9" customFormat="1" x14ac:dyDescent="0.3">
      <c r="B33" s="10" t="s">
        <v>179</v>
      </c>
      <c r="C33" s="34">
        <f t="shared" si="0"/>
        <v>45140</v>
      </c>
      <c r="D33" s="36">
        <v>131252451</v>
      </c>
      <c r="E33" s="31" t="s">
        <v>144</v>
      </c>
      <c r="F33" s="11" t="s">
        <v>173</v>
      </c>
      <c r="G33" s="32">
        <v>58333.32</v>
      </c>
      <c r="H33" s="32">
        <v>58333.32</v>
      </c>
      <c r="I33" s="30">
        <f t="shared" si="1"/>
        <v>0</v>
      </c>
      <c r="J33" s="7">
        <v>45169</v>
      </c>
      <c r="K33" s="8" t="s">
        <v>12</v>
      </c>
    </row>
    <row r="34" spans="2:11" s="9" customFormat="1" x14ac:dyDescent="0.3">
      <c r="B34" s="10" t="s">
        <v>189</v>
      </c>
      <c r="C34" s="34">
        <f>DATE(2023,8,3)</f>
        <v>45141</v>
      </c>
      <c r="D34" s="36">
        <v>401500256</v>
      </c>
      <c r="E34" s="31" t="s">
        <v>16</v>
      </c>
      <c r="F34" s="11" t="s">
        <v>234</v>
      </c>
      <c r="G34" s="32">
        <v>1615</v>
      </c>
      <c r="H34" s="32">
        <v>1615</v>
      </c>
      <c r="I34" s="30">
        <f t="shared" si="1"/>
        <v>0</v>
      </c>
      <c r="J34" s="7">
        <v>45169</v>
      </c>
      <c r="K34" s="8" t="s">
        <v>12</v>
      </c>
    </row>
    <row r="35" spans="2:11" s="12" customFormat="1" x14ac:dyDescent="0.3">
      <c r="B35" s="10" t="s">
        <v>257</v>
      </c>
      <c r="C35" s="34">
        <f>DATE(2023,8,3)</f>
        <v>45141</v>
      </c>
      <c r="D35" s="36">
        <v>101821248</v>
      </c>
      <c r="E35" s="31" t="s">
        <v>155</v>
      </c>
      <c r="F35" s="11" t="s">
        <v>255</v>
      </c>
      <c r="G35" s="32">
        <v>75849.3</v>
      </c>
      <c r="H35" s="32">
        <v>75849.3</v>
      </c>
      <c r="I35" s="30">
        <f t="shared" si="1"/>
        <v>0</v>
      </c>
      <c r="J35" s="7">
        <v>45169</v>
      </c>
      <c r="K35" s="8" t="s">
        <v>12</v>
      </c>
    </row>
    <row r="36" spans="2:11" s="9" customFormat="1" x14ac:dyDescent="0.3">
      <c r="B36" s="10" t="s">
        <v>258</v>
      </c>
      <c r="C36" s="34">
        <f>DATE(2023,8,3)</f>
        <v>45141</v>
      </c>
      <c r="D36" s="36">
        <v>101821248</v>
      </c>
      <c r="E36" s="31" t="s">
        <v>155</v>
      </c>
      <c r="F36" s="11" t="s">
        <v>255</v>
      </c>
      <c r="G36" s="32">
        <v>622572.6</v>
      </c>
      <c r="H36" s="32">
        <v>622572.6</v>
      </c>
      <c r="I36" s="30"/>
      <c r="J36" s="7">
        <v>45169</v>
      </c>
      <c r="K36" s="8" t="s">
        <v>12</v>
      </c>
    </row>
    <row r="37" spans="2:11" s="9" customFormat="1" x14ac:dyDescent="0.3">
      <c r="B37" s="10" t="s">
        <v>259</v>
      </c>
      <c r="C37" s="34">
        <f>DATE(2023,8,3)</f>
        <v>45141</v>
      </c>
      <c r="D37" s="36">
        <v>101821248</v>
      </c>
      <c r="E37" s="31" t="s">
        <v>155</v>
      </c>
      <c r="F37" s="11" t="s">
        <v>255</v>
      </c>
      <c r="G37" s="32">
        <v>215169.07</v>
      </c>
      <c r="H37" s="32">
        <v>215169.07</v>
      </c>
      <c r="I37" s="30"/>
      <c r="J37" s="7">
        <v>45169</v>
      </c>
      <c r="K37" s="8" t="s">
        <v>12</v>
      </c>
    </row>
    <row r="38" spans="2:11" s="9" customFormat="1" x14ac:dyDescent="0.3">
      <c r="B38" s="10" t="s">
        <v>260</v>
      </c>
      <c r="C38" s="34">
        <f>DATE(2023,8,3)</f>
        <v>45141</v>
      </c>
      <c r="D38" s="36">
        <v>101821248</v>
      </c>
      <c r="E38" s="31" t="s">
        <v>155</v>
      </c>
      <c r="F38" s="11" t="s">
        <v>255</v>
      </c>
      <c r="G38" s="32">
        <v>5359.28</v>
      </c>
      <c r="H38" s="32">
        <v>5359.28</v>
      </c>
      <c r="I38" s="30"/>
      <c r="J38" s="7">
        <v>45169</v>
      </c>
      <c r="K38" s="8" t="s">
        <v>12</v>
      </c>
    </row>
    <row r="39" spans="2:11" s="9" customFormat="1" x14ac:dyDescent="0.3">
      <c r="B39" s="10" t="s">
        <v>261</v>
      </c>
      <c r="C39" s="34">
        <f t="shared" ref="C39:C45" si="2">DATE(2023,8,4)</f>
        <v>45142</v>
      </c>
      <c r="D39" s="36">
        <v>101001577</v>
      </c>
      <c r="E39" s="31" t="s">
        <v>156</v>
      </c>
      <c r="F39" s="11" t="s">
        <v>256</v>
      </c>
      <c r="G39" s="32">
        <v>120255.02</v>
      </c>
      <c r="H39" s="32">
        <v>120255.02</v>
      </c>
      <c r="I39" s="30">
        <f>+G39-H39</f>
        <v>0</v>
      </c>
      <c r="J39" s="7">
        <v>45169</v>
      </c>
      <c r="K39" s="8" t="s">
        <v>12</v>
      </c>
    </row>
    <row r="40" spans="2:11" s="9" customFormat="1" x14ac:dyDescent="0.3">
      <c r="B40" s="10" t="s">
        <v>262</v>
      </c>
      <c r="C40" s="34">
        <f t="shared" si="2"/>
        <v>45142</v>
      </c>
      <c r="D40" s="36">
        <v>101001577</v>
      </c>
      <c r="E40" s="31" t="s">
        <v>156</v>
      </c>
      <c r="F40" s="11" t="s">
        <v>256</v>
      </c>
      <c r="G40" s="32">
        <v>75338.64</v>
      </c>
      <c r="H40" s="32">
        <v>75338.64</v>
      </c>
      <c r="I40" s="30"/>
      <c r="J40" s="7">
        <v>45169</v>
      </c>
      <c r="K40" s="8" t="s">
        <v>12</v>
      </c>
    </row>
    <row r="41" spans="2:11" s="9" customFormat="1" x14ac:dyDescent="0.3">
      <c r="B41" s="10" t="s">
        <v>263</v>
      </c>
      <c r="C41" s="34">
        <f t="shared" si="2"/>
        <v>45142</v>
      </c>
      <c r="D41" s="36">
        <v>101001577</v>
      </c>
      <c r="E41" s="31" t="s">
        <v>156</v>
      </c>
      <c r="F41" s="11" t="s">
        <v>256</v>
      </c>
      <c r="G41" s="32">
        <v>23262.2</v>
      </c>
      <c r="H41" s="32">
        <v>23262.2</v>
      </c>
      <c r="I41" s="30"/>
      <c r="J41" s="7">
        <v>45169</v>
      </c>
      <c r="K41" s="8" t="s">
        <v>12</v>
      </c>
    </row>
    <row r="42" spans="2:11" s="9" customFormat="1" x14ac:dyDescent="0.3">
      <c r="B42" s="10" t="s">
        <v>264</v>
      </c>
      <c r="C42" s="34">
        <f t="shared" si="2"/>
        <v>45142</v>
      </c>
      <c r="D42" s="36">
        <v>101001577</v>
      </c>
      <c r="E42" s="31" t="s">
        <v>156</v>
      </c>
      <c r="F42" s="11" t="s">
        <v>256</v>
      </c>
      <c r="G42" s="32">
        <v>5830.5</v>
      </c>
      <c r="H42" s="32">
        <v>5830.5</v>
      </c>
      <c r="I42" s="30"/>
      <c r="J42" s="7">
        <v>45169</v>
      </c>
      <c r="K42" s="8" t="s">
        <v>12</v>
      </c>
    </row>
    <row r="43" spans="2:11" s="9" customFormat="1" x14ac:dyDescent="0.3">
      <c r="B43" s="10" t="s">
        <v>265</v>
      </c>
      <c r="C43" s="34">
        <f t="shared" si="2"/>
        <v>45142</v>
      </c>
      <c r="D43" s="36">
        <v>101001577</v>
      </c>
      <c r="E43" s="31" t="s">
        <v>156</v>
      </c>
      <c r="F43" s="11" t="s">
        <v>256</v>
      </c>
      <c r="G43" s="32">
        <v>3763.5</v>
      </c>
      <c r="H43" s="32">
        <v>3763.5</v>
      </c>
      <c r="I43" s="30"/>
      <c r="J43" s="7">
        <v>45169</v>
      </c>
      <c r="K43" s="8" t="s">
        <v>12</v>
      </c>
    </row>
    <row r="44" spans="2:11" s="9" customFormat="1" x14ac:dyDescent="0.3">
      <c r="B44" s="10" t="s">
        <v>266</v>
      </c>
      <c r="C44" s="34">
        <f t="shared" si="2"/>
        <v>45142</v>
      </c>
      <c r="D44" s="36">
        <v>101001577</v>
      </c>
      <c r="E44" s="31" t="s">
        <v>156</v>
      </c>
      <c r="F44" s="11" t="s">
        <v>256</v>
      </c>
      <c r="G44" s="32">
        <v>83629.78</v>
      </c>
      <c r="H44" s="32">
        <v>83629.78</v>
      </c>
      <c r="I44" s="30"/>
      <c r="J44" s="7">
        <v>45169</v>
      </c>
      <c r="K44" s="8" t="s">
        <v>12</v>
      </c>
    </row>
    <row r="45" spans="2:11" s="9" customFormat="1" x14ac:dyDescent="0.3">
      <c r="B45" s="10" t="s">
        <v>267</v>
      </c>
      <c r="C45" s="34">
        <f t="shared" si="2"/>
        <v>45142</v>
      </c>
      <c r="D45" s="36">
        <v>101001577</v>
      </c>
      <c r="E45" s="31" t="s">
        <v>156</v>
      </c>
      <c r="F45" s="11" t="s">
        <v>256</v>
      </c>
      <c r="G45" s="32">
        <v>3885.59</v>
      </c>
      <c r="H45" s="32">
        <v>3885.59</v>
      </c>
      <c r="I45" s="30"/>
      <c r="J45" s="7">
        <v>45169</v>
      </c>
      <c r="K45" s="8" t="s">
        <v>12</v>
      </c>
    </row>
    <row r="46" spans="2:11" s="9" customFormat="1" x14ac:dyDescent="0.3">
      <c r="B46" s="10" t="s">
        <v>194</v>
      </c>
      <c r="C46" s="34">
        <f t="shared" ref="C46:C59" si="3">DATE(2023,8,9)</f>
        <v>45147</v>
      </c>
      <c r="D46" s="36">
        <v>101821256</v>
      </c>
      <c r="E46" s="31" t="s">
        <v>88</v>
      </c>
      <c r="F46" s="31" t="s">
        <v>195</v>
      </c>
      <c r="G46" s="32">
        <v>6784.18</v>
      </c>
      <c r="H46" s="32">
        <v>6784.18</v>
      </c>
      <c r="I46" s="30">
        <f t="shared" ref="I46:I77" si="4">+G46-H46</f>
        <v>0</v>
      </c>
      <c r="J46" s="7">
        <v>45169</v>
      </c>
      <c r="K46" s="8" t="s">
        <v>12</v>
      </c>
    </row>
    <row r="47" spans="2:11" s="9" customFormat="1" x14ac:dyDescent="0.3">
      <c r="B47" s="10" t="s">
        <v>187</v>
      </c>
      <c r="C47" s="34">
        <f t="shared" si="3"/>
        <v>45147</v>
      </c>
      <c r="D47" s="36">
        <v>131328849</v>
      </c>
      <c r="E47" s="31" t="s">
        <v>157</v>
      </c>
      <c r="F47" s="11" t="s">
        <v>176</v>
      </c>
      <c r="G47" s="32">
        <v>41300</v>
      </c>
      <c r="H47" s="32">
        <v>41300</v>
      </c>
      <c r="I47" s="30">
        <f t="shared" si="4"/>
        <v>0</v>
      </c>
      <c r="J47" s="7">
        <v>45169</v>
      </c>
      <c r="K47" s="8" t="s">
        <v>12</v>
      </c>
    </row>
    <row r="48" spans="2:11" s="9" customFormat="1" x14ac:dyDescent="0.3">
      <c r="B48" s="10" t="s">
        <v>188</v>
      </c>
      <c r="C48" s="34">
        <f t="shared" si="3"/>
        <v>45147</v>
      </c>
      <c r="D48" s="36">
        <v>131328849</v>
      </c>
      <c r="E48" s="31" t="s">
        <v>157</v>
      </c>
      <c r="F48" s="11" t="s">
        <v>176</v>
      </c>
      <c r="G48" s="32">
        <v>41300</v>
      </c>
      <c r="H48" s="32">
        <v>41300</v>
      </c>
      <c r="I48" s="30">
        <f t="shared" si="4"/>
        <v>0</v>
      </c>
      <c r="J48" s="7">
        <v>45169</v>
      </c>
      <c r="K48" s="8" t="s">
        <v>12</v>
      </c>
    </row>
    <row r="49" spans="2:11" s="9" customFormat="1" x14ac:dyDescent="0.3">
      <c r="B49" s="10" t="s">
        <v>235</v>
      </c>
      <c r="C49" s="34">
        <f t="shared" si="3"/>
        <v>45147</v>
      </c>
      <c r="D49" s="36">
        <v>130582548</v>
      </c>
      <c r="E49" s="31" t="s">
        <v>146</v>
      </c>
      <c r="F49" s="11" t="s">
        <v>240</v>
      </c>
      <c r="G49" s="32">
        <v>16520</v>
      </c>
      <c r="H49" s="32">
        <v>16520</v>
      </c>
      <c r="I49" s="30">
        <f t="shared" si="4"/>
        <v>0</v>
      </c>
      <c r="J49" s="7">
        <v>45169</v>
      </c>
      <c r="K49" s="8" t="s">
        <v>12</v>
      </c>
    </row>
    <row r="50" spans="2:11" s="9" customFormat="1" x14ac:dyDescent="0.3">
      <c r="B50" s="10" t="s">
        <v>236</v>
      </c>
      <c r="C50" s="34">
        <f t="shared" si="3"/>
        <v>45147</v>
      </c>
      <c r="D50" s="36">
        <v>130582548</v>
      </c>
      <c r="E50" s="31" t="s">
        <v>146</v>
      </c>
      <c r="F50" s="11" t="s">
        <v>240</v>
      </c>
      <c r="G50" s="32">
        <v>40651</v>
      </c>
      <c r="H50" s="32">
        <v>40651</v>
      </c>
      <c r="I50" s="30">
        <f t="shared" si="4"/>
        <v>0</v>
      </c>
      <c r="J50" s="7">
        <v>45169</v>
      </c>
      <c r="K50" s="8" t="s">
        <v>12</v>
      </c>
    </row>
    <row r="51" spans="2:11" s="9" customFormat="1" x14ac:dyDescent="0.3">
      <c r="B51" s="10" t="s">
        <v>237</v>
      </c>
      <c r="C51" s="34">
        <f t="shared" si="3"/>
        <v>45147</v>
      </c>
      <c r="D51" s="36">
        <v>130582548</v>
      </c>
      <c r="E51" s="31" t="s">
        <v>146</v>
      </c>
      <c r="F51" s="11" t="s">
        <v>240</v>
      </c>
      <c r="G51" s="32">
        <v>28084</v>
      </c>
      <c r="H51" s="32">
        <v>28084</v>
      </c>
      <c r="I51" s="30">
        <f t="shared" si="4"/>
        <v>0</v>
      </c>
      <c r="J51" s="7">
        <v>45169</v>
      </c>
      <c r="K51" s="8" t="s">
        <v>12</v>
      </c>
    </row>
    <row r="52" spans="2:11" s="9" customFormat="1" x14ac:dyDescent="0.3">
      <c r="B52" s="10" t="s">
        <v>238</v>
      </c>
      <c r="C52" s="34">
        <f t="shared" si="3"/>
        <v>45147</v>
      </c>
      <c r="D52" s="36">
        <v>130582548</v>
      </c>
      <c r="E52" s="31" t="s">
        <v>146</v>
      </c>
      <c r="F52" s="11" t="s">
        <v>240</v>
      </c>
      <c r="G52" s="32">
        <v>10856</v>
      </c>
      <c r="H52" s="32">
        <v>10856</v>
      </c>
      <c r="I52" s="30">
        <f t="shared" si="4"/>
        <v>0</v>
      </c>
      <c r="J52" s="7">
        <v>45169</v>
      </c>
      <c r="K52" s="8" t="s">
        <v>12</v>
      </c>
    </row>
    <row r="53" spans="2:11" s="9" customFormat="1" x14ac:dyDescent="0.3">
      <c r="B53" s="10" t="s">
        <v>239</v>
      </c>
      <c r="C53" s="34">
        <f t="shared" si="3"/>
        <v>45147</v>
      </c>
      <c r="D53" s="36">
        <v>130582548</v>
      </c>
      <c r="E53" s="31" t="s">
        <v>146</v>
      </c>
      <c r="F53" s="11" t="s">
        <v>240</v>
      </c>
      <c r="G53" s="32">
        <v>37111</v>
      </c>
      <c r="H53" s="32">
        <v>37111</v>
      </c>
      <c r="I53" s="30">
        <f t="shared" si="4"/>
        <v>0</v>
      </c>
      <c r="J53" s="7">
        <v>45169</v>
      </c>
      <c r="K53" s="8" t="s">
        <v>12</v>
      </c>
    </row>
    <row r="54" spans="2:11" s="9" customFormat="1" x14ac:dyDescent="0.3">
      <c r="B54" s="10" t="s">
        <v>190</v>
      </c>
      <c r="C54" s="34">
        <f t="shared" si="3"/>
        <v>45147</v>
      </c>
      <c r="D54" s="36" t="s">
        <v>33</v>
      </c>
      <c r="E54" s="31" t="s">
        <v>104</v>
      </c>
      <c r="F54" s="11" t="s">
        <v>176</v>
      </c>
      <c r="G54" s="32">
        <v>59000</v>
      </c>
      <c r="H54" s="32">
        <v>59000</v>
      </c>
      <c r="I54" s="30">
        <f t="shared" si="4"/>
        <v>0</v>
      </c>
      <c r="J54" s="7">
        <v>45169</v>
      </c>
      <c r="K54" s="8" t="s">
        <v>12</v>
      </c>
    </row>
    <row r="55" spans="2:11" s="9" customFormat="1" x14ac:dyDescent="0.3">
      <c r="B55" s="10" t="s">
        <v>191</v>
      </c>
      <c r="C55" s="34">
        <f t="shared" si="3"/>
        <v>45147</v>
      </c>
      <c r="D55" s="36">
        <v>13186789</v>
      </c>
      <c r="E55" s="31" t="s">
        <v>158</v>
      </c>
      <c r="F55" s="11" t="s">
        <v>254</v>
      </c>
      <c r="G55" s="32">
        <v>153400</v>
      </c>
      <c r="H55" s="32">
        <v>153400</v>
      </c>
      <c r="I55" s="30">
        <f t="shared" si="4"/>
        <v>0</v>
      </c>
      <c r="J55" s="7">
        <v>45169</v>
      </c>
      <c r="K55" s="8" t="s">
        <v>12</v>
      </c>
    </row>
    <row r="56" spans="2:11" s="9" customFormat="1" ht="27.6" x14ac:dyDescent="0.3">
      <c r="B56" s="10" t="s">
        <v>192</v>
      </c>
      <c r="C56" s="34">
        <f t="shared" si="3"/>
        <v>45147</v>
      </c>
      <c r="D56" s="36">
        <v>130120943</v>
      </c>
      <c r="E56" s="31" t="s">
        <v>159</v>
      </c>
      <c r="F56" s="11" t="s">
        <v>193</v>
      </c>
      <c r="G56" s="32">
        <v>84739.73</v>
      </c>
      <c r="H56" s="32">
        <v>84739.73</v>
      </c>
      <c r="I56" s="30">
        <f t="shared" si="4"/>
        <v>0</v>
      </c>
      <c r="J56" s="7">
        <v>45169</v>
      </c>
      <c r="K56" s="8" t="s">
        <v>12</v>
      </c>
    </row>
    <row r="57" spans="2:11" s="9" customFormat="1" x14ac:dyDescent="0.3">
      <c r="B57" s="10" t="s">
        <v>196</v>
      </c>
      <c r="C57" s="34">
        <f t="shared" si="3"/>
        <v>45147</v>
      </c>
      <c r="D57" s="36">
        <v>132368835</v>
      </c>
      <c r="E57" s="31" t="s">
        <v>160</v>
      </c>
      <c r="F57" s="33" t="s">
        <v>197</v>
      </c>
      <c r="G57" s="32">
        <v>132750</v>
      </c>
      <c r="H57" s="32">
        <v>132750</v>
      </c>
      <c r="I57" s="30">
        <f t="shared" si="4"/>
        <v>0</v>
      </c>
      <c r="J57" s="7">
        <v>45169</v>
      </c>
      <c r="K57" s="8" t="s">
        <v>12</v>
      </c>
    </row>
    <row r="58" spans="2:11" s="9" customFormat="1" x14ac:dyDescent="0.3">
      <c r="B58" s="10" t="s">
        <v>198</v>
      </c>
      <c r="C58" s="34">
        <f t="shared" si="3"/>
        <v>45147</v>
      </c>
      <c r="D58" s="36">
        <v>101014334</v>
      </c>
      <c r="E58" s="31" t="s">
        <v>161</v>
      </c>
      <c r="F58" s="11" t="s">
        <v>123</v>
      </c>
      <c r="G58" s="32">
        <v>46794.06</v>
      </c>
      <c r="H58" s="32">
        <v>46794.06</v>
      </c>
      <c r="I58" s="30">
        <f t="shared" si="4"/>
        <v>0</v>
      </c>
      <c r="J58" s="7">
        <v>45169</v>
      </c>
      <c r="K58" s="8" t="s">
        <v>12</v>
      </c>
    </row>
    <row r="59" spans="2:11" s="9" customFormat="1" x14ac:dyDescent="0.3">
      <c r="B59" s="10" t="s">
        <v>199</v>
      </c>
      <c r="C59" s="34">
        <f t="shared" si="3"/>
        <v>45147</v>
      </c>
      <c r="D59" s="36">
        <v>102316163</v>
      </c>
      <c r="E59" s="31" t="s">
        <v>162</v>
      </c>
      <c r="F59" s="11" t="s">
        <v>200</v>
      </c>
      <c r="G59" s="32">
        <v>8142</v>
      </c>
      <c r="H59" s="32">
        <v>8142</v>
      </c>
      <c r="I59" s="30">
        <f t="shared" si="4"/>
        <v>0</v>
      </c>
      <c r="J59" s="7">
        <v>45169</v>
      </c>
      <c r="K59" s="8" t="s">
        <v>12</v>
      </c>
    </row>
    <row r="60" spans="2:11" s="9" customFormat="1" x14ac:dyDescent="0.3">
      <c r="B60" s="31" t="s">
        <v>269</v>
      </c>
      <c r="C60" s="34">
        <v>45147</v>
      </c>
      <c r="D60" s="36" t="s">
        <v>25</v>
      </c>
      <c r="E60" s="31" t="s">
        <v>92</v>
      </c>
      <c r="F60" s="31" t="s">
        <v>123</v>
      </c>
      <c r="G60" s="32">
        <v>113368.5</v>
      </c>
      <c r="H60" s="32">
        <v>113368.5</v>
      </c>
      <c r="I60" s="30">
        <f t="shared" si="4"/>
        <v>0</v>
      </c>
      <c r="J60" s="7">
        <v>45169</v>
      </c>
      <c r="K60" s="8" t="s">
        <v>12</v>
      </c>
    </row>
    <row r="61" spans="2:11" s="9" customFormat="1" x14ac:dyDescent="0.3">
      <c r="B61" s="31" t="s">
        <v>35</v>
      </c>
      <c r="C61" s="34">
        <f>DATE(2023,8,10)</f>
        <v>45148</v>
      </c>
      <c r="D61" s="36" t="s">
        <v>19</v>
      </c>
      <c r="E61" s="31" t="s">
        <v>83</v>
      </c>
      <c r="F61" s="31" t="s">
        <v>106</v>
      </c>
      <c r="G61" s="32">
        <v>634250</v>
      </c>
      <c r="H61" s="32">
        <v>634250</v>
      </c>
      <c r="I61" s="30">
        <f t="shared" si="4"/>
        <v>0</v>
      </c>
      <c r="J61" s="7">
        <v>45169</v>
      </c>
      <c r="K61" s="8" t="s">
        <v>12</v>
      </c>
    </row>
    <row r="62" spans="2:11" s="9" customFormat="1" x14ac:dyDescent="0.3">
      <c r="B62" s="31" t="s">
        <v>36</v>
      </c>
      <c r="C62" s="34">
        <f>DATE(2023,8,10)</f>
        <v>45148</v>
      </c>
      <c r="D62" s="36" t="s">
        <v>17</v>
      </c>
      <c r="E62" s="31" t="s">
        <v>18</v>
      </c>
      <c r="F62" s="31" t="s">
        <v>107</v>
      </c>
      <c r="G62" s="32">
        <v>2880</v>
      </c>
      <c r="H62" s="32">
        <v>2880</v>
      </c>
      <c r="I62" s="30">
        <f t="shared" si="4"/>
        <v>0</v>
      </c>
      <c r="J62" s="7">
        <v>45169</v>
      </c>
      <c r="K62" s="8" t="s">
        <v>12</v>
      </c>
    </row>
    <row r="63" spans="2:11" s="9" customFormat="1" x14ac:dyDescent="0.3">
      <c r="B63" s="31" t="s">
        <v>37</v>
      </c>
      <c r="C63" s="34">
        <f>DATE(2023,8,10)</f>
        <v>45148</v>
      </c>
      <c r="D63" s="36" t="s">
        <v>17</v>
      </c>
      <c r="E63" s="31" t="s">
        <v>18</v>
      </c>
      <c r="F63" s="31" t="s">
        <v>108</v>
      </c>
      <c r="G63" s="32">
        <v>6300</v>
      </c>
      <c r="H63" s="32">
        <v>6300</v>
      </c>
      <c r="I63" s="30">
        <f t="shared" si="4"/>
        <v>0</v>
      </c>
      <c r="J63" s="7">
        <v>45169</v>
      </c>
      <c r="K63" s="8" t="s">
        <v>12</v>
      </c>
    </row>
    <row r="64" spans="2:11" s="9" customFormat="1" x14ac:dyDescent="0.3">
      <c r="B64" s="31" t="s">
        <v>38</v>
      </c>
      <c r="C64" s="34">
        <f>DATE(2023,8,10)</f>
        <v>45148</v>
      </c>
      <c r="D64" s="36" t="s">
        <v>22</v>
      </c>
      <c r="E64" s="31" t="s">
        <v>84</v>
      </c>
      <c r="F64" s="31" t="s">
        <v>109</v>
      </c>
      <c r="G64" s="32">
        <v>2500</v>
      </c>
      <c r="H64" s="32">
        <v>2500</v>
      </c>
      <c r="I64" s="30">
        <f t="shared" si="4"/>
        <v>0</v>
      </c>
      <c r="J64" s="7">
        <v>45169</v>
      </c>
      <c r="K64" s="8" t="s">
        <v>12</v>
      </c>
    </row>
    <row r="65" spans="2:11" s="9" customFormat="1" x14ac:dyDescent="0.3">
      <c r="B65" s="31" t="s">
        <v>39</v>
      </c>
      <c r="C65" s="34">
        <f>DATE(2023,8,10)</f>
        <v>45148</v>
      </c>
      <c r="D65" s="36" t="s">
        <v>23</v>
      </c>
      <c r="E65" s="31" t="s">
        <v>85</v>
      </c>
      <c r="F65" s="31" t="s">
        <v>110</v>
      </c>
      <c r="G65" s="32">
        <v>4780</v>
      </c>
      <c r="H65" s="32">
        <v>4780</v>
      </c>
      <c r="I65" s="30">
        <f t="shared" si="4"/>
        <v>0</v>
      </c>
      <c r="J65" s="7">
        <v>45169</v>
      </c>
      <c r="K65" s="8" t="s">
        <v>12</v>
      </c>
    </row>
    <row r="66" spans="2:11" s="9" customFormat="1" x14ac:dyDescent="0.3">
      <c r="B66" s="31" t="s">
        <v>40</v>
      </c>
      <c r="C66" s="34">
        <f>DATE(2023,8,11)</f>
        <v>45149</v>
      </c>
      <c r="D66" s="36" t="s">
        <v>70</v>
      </c>
      <c r="E66" s="31" t="s">
        <v>86</v>
      </c>
      <c r="F66" s="31" t="s">
        <v>111</v>
      </c>
      <c r="G66" s="32">
        <v>26759</v>
      </c>
      <c r="H66" s="32">
        <v>26759</v>
      </c>
      <c r="I66" s="30">
        <f t="shared" si="4"/>
        <v>0</v>
      </c>
      <c r="J66" s="7">
        <v>45169</v>
      </c>
      <c r="K66" s="8" t="s">
        <v>12</v>
      </c>
    </row>
    <row r="67" spans="2:11" s="9" customFormat="1" x14ac:dyDescent="0.3">
      <c r="B67" s="10" t="s">
        <v>201</v>
      </c>
      <c r="C67" s="34">
        <f>DATE(2023,8,11)</f>
        <v>45149</v>
      </c>
      <c r="D67" s="36">
        <v>130469881</v>
      </c>
      <c r="E67" s="31" t="s">
        <v>163</v>
      </c>
      <c r="F67" s="11" t="s">
        <v>202</v>
      </c>
      <c r="G67" s="32">
        <v>8162.06</v>
      </c>
      <c r="H67" s="32">
        <v>8162.06</v>
      </c>
      <c r="I67" s="30">
        <f t="shared" si="4"/>
        <v>0</v>
      </c>
      <c r="J67" s="7">
        <v>45169</v>
      </c>
      <c r="K67" s="8" t="s">
        <v>12</v>
      </c>
    </row>
    <row r="68" spans="2:11" s="9" customFormat="1" x14ac:dyDescent="0.3">
      <c r="B68" s="10" t="s">
        <v>204</v>
      </c>
      <c r="C68" s="34">
        <f>DATE(2023,8,11)</f>
        <v>45149</v>
      </c>
      <c r="D68" s="36">
        <v>130469881</v>
      </c>
      <c r="E68" s="31" t="s">
        <v>163</v>
      </c>
      <c r="F68" s="11" t="s">
        <v>203</v>
      </c>
      <c r="G68" s="32">
        <v>58750.03</v>
      </c>
      <c r="H68" s="32">
        <v>58750.03</v>
      </c>
      <c r="I68" s="30">
        <f t="shared" si="4"/>
        <v>0</v>
      </c>
      <c r="J68" s="7">
        <v>45169</v>
      </c>
      <c r="K68" s="8" t="s">
        <v>12</v>
      </c>
    </row>
    <row r="69" spans="2:11" s="9" customFormat="1" x14ac:dyDescent="0.3">
      <c r="B69" s="10" t="s">
        <v>205</v>
      </c>
      <c r="C69" s="34">
        <f>DATE(2023,8,14)</f>
        <v>45152</v>
      </c>
      <c r="D69" s="36">
        <v>131084362</v>
      </c>
      <c r="E69" s="31" t="s">
        <v>164</v>
      </c>
      <c r="F69" s="11" t="s">
        <v>178</v>
      </c>
      <c r="G69" s="32">
        <v>12906.25</v>
      </c>
      <c r="H69" s="32">
        <v>12906.25</v>
      </c>
      <c r="I69" s="30">
        <f t="shared" si="4"/>
        <v>0</v>
      </c>
      <c r="J69" s="7">
        <v>45169</v>
      </c>
      <c r="K69" s="8" t="s">
        <v>12</v>
      </c>
    </row>
    <row r="70" spans="2:11" s="9" customFormat="1" x14ac:dyDescent="0.3">
      <c r="B70" s="31" t="s">
        <v>30</v>
      </c>
      <c r="C70" s="34">
        <f>DATE(2023,8,15)</f>
        <v>45153</v>
      </c>
      <c r="D70" s="36" t="s">
        <v>71</v>
      </c>
      <c r="E70" s="31" t="s">
        <v>87</v>
      </c>
      <c r="F70" s="31" t="s">
        <v>112</v>
      </c>
      <c r="G70" s="32">
        <v>596447.5</v>
      </c>
      <c r="H70" s="32">
        <v>596447.5</v>
      </c>
      <c r="I70" s="30">
        <f t="shared" si="4"/>
        <v>0</v>
      </c>
      <c r="J70" s="7">
        <v>45169</v>
      </c>
      <c r="K70" s="8" t="s">
        <v>12</v>
      </c>
    </row>
    <row r="71" spans="2:11" s="9" customFormat="1" x14ac:dyDescent="0.3">
      <c r="B71" s="31" t="s">
        <v>32</v>
      </c>
      <c r="C71" s="34">
        <f>DATE(2023,8,15)</f>
        <v>45153</v>
      </c>
      <c r="D71" s="36" t="s">
        <v>71</v>
      </c>
      <c r="E71" s="31" t="s">
        <v>87</v>
      </c>
      <c r="F71" s="31" t="s">
        <v>113</v>
      </c>
      <c r="G71" s="32">
        <v>298223.75</v>
      </c>
      <c r="H71" s="32">
        <v>298223.75</v>
      </c>
      <c r="I71" s="30">
        <f t="shared" si="4"/>
        <v>0</v>
      </c>
      <c r="J71" s="7">
        <v>45169</v>
      </c>
      <c r="K71" s="8" t="s">
        <v>12</v>
      </c>
    </row>
    <row r="72" spans="2:11" s="9" customFormat="1" x14ac:dyDescent="0.3">
      <c r="B72" s="31" t="s">
        <v>41</v>
      </c>
      <c r="C72" s="34">
        <f>DATE(2023,8,17)</f>
        <v>45155</v>
      </c>
      <c r="D72" s="36" t="s">
        <v>15</v>
      </c>
      <c r="E72" s="31" t="s">
        <v>16</v>
      </c>
      <c r="F72" s="31" t="s">
        <v>114</v>
      </c>
      <c r="G72" s="32">
        <v>1109</v>
      </c>
      <c r="H72" s="32">
        <v>1109</v>
      </c>
      <c r="I72" s="30">
        <f t="shared" si="4"/>
        <v>0</v>
      </c>
      <c r="J72" s="7">
        <v>45169</v>
      </c>
      <c r="K72" s="8" t="s">
        <v>12</v>
      </c>
    </row>
    <row r="73" spans="2:11" s="9" customFormat="1" x14ac:dyDescent="0.3">
      <c r="B73" s="31" t="s">
        <v>42</v>
      </c>
      <c r="C73" s="34">
        <f>DATE(2023,8,17)</f>
        <v>45155</v>
      </c>
      <c r="D73" s="36" t="s">
        <v>28</v>
      </c>
      <c r="E73" s="31" t="s">
        <v>29</v>
      </c>
      <c r="F73" s="31" t="s">
        <v>115</v>
      </c>
      <c r="G73" s="32">
        <v>311097.2</v>
      </c>
      <c r="H73" s="32">
        <v>311097.2</v>
      </c>
      <c r="I73" s="30">
        <f t="shared" si="4"/>
        <v>0</v>
      </c>
      <c r="J73" s="7">
        <v>45169</v>
      </c>
      <c r="K73" s="8" t="s">
        <v>12</v>
      </c>
    </row>
    <row r="74" spans="2:11" s="9" customFormat="1" x14ac:dyDescent="0.3">
      <c r="B74" s="31" t="s">
        <v>44</v>
      </c>
      <c r="C74" s="34">
        <f>DATE(2023,8,18)</f>
        <v>45156</v>
      </c>
      <c r="D74" s="36" t="s">
        <v>27</v>
      </c>
      <c r="E74" s="31" t="s">
        <v>89</v>
      </c>
      <c r="F74" s="31" t="s">
        <v>117</v>
      </c>
      <c r="G74" s="32">
        <v>66277.570000000007</v>
      </c>
      <c r="H74" s="32">
        <v>66277.570000000007</v>
      </c>
      <c r="I74" s="30">
        <f t="shared" si="4"/>
        <v>0</v>
      </c>
      <c r="J74" s="7">
        <v>45169</v>
      </c>
      <c r="K74" s="8" t="s">
        <v>12</v>
      </c>
    </row>
    <row r="75" spans="2:11" s="9" customFormat="1" x14ac:dyDescent="0.3">
      <c r="B75" s="31" t="s">
        <v>45</v>
      </c>
      <c r="C75" s="34">
        <f>DATE(2023,8,18)</f>
        <v>45156</v>
      </c>
      <c r="D75" s="36" t="s">
        <v>72</v>
      </c>
      <c r="E75" s="31" t="s">
        <v>90</v>
      </c>
      <c r="F75" s="31" t="s">
        <v>118</v>
      </c>
      <c r="G75" s="32">
        <v>258321.65</v>
      </c>
      <c r="H75" s="32">
        <v>258321.65</v>
      </c>
      <c r="I75" s="30">
        <f t="shared" si="4"/>
        <v>0</v>
      </c>
      <c r="J75" s="7">
        <v>45169</v>
      </c>
      <c r="K75" s="8" t="s">
        <v>12</v>
      </c>
    </row>
    <row r="76" spans="2:11" s="9" customFormat="1" x14ac:dyDescent="0.3">
      <c r="B76" s="10" t="s">
        <v>206</v>
      </c>
      <c r="C76" s="34">
        <f>DATE(2023,8,18)</f>
        <v>45156</v>
      </c>
      <c r="D76" s="36">
        <v>131084362</v>
      </c>
      <c r="E76" s="31" t="s">
        <v>164</v>
      </c>
      <c r="F76" s="11" t="s">
        <v>178</v>
      </c>
      <c r="G76" s="32">
        <v>160332.5</v>
      </c>
      <c r="H76" s="32">
        <v>160332.5</v>
      </c>
      <c r="I76" s="30">
        <f t="shared" si="4"/>
        <v>0</v>
      </c>
      <c r="J76" s="7">
        <v>45169</v>
      </c>
      <c r="K76" s="8" t="s">
        <v>12</v>
      </c>
    </row>
    <row r="77" spans="2:11" s="9" customFormat="1" x14ac:dyDescent="0.3">
      <c r="B77" s="10" t="s">
        <v>209</v>
      </c>
      <c r="C77" s="34">
        <f t="shared" ref="C77:C99" si="5">DATE(2023,8,21)</f>
        <v>45159</v>
      </c>
      <c r="D77" s="36">
        <v>130899924</v>
      </c>
      <c r="E77" s="31" t="s">
        <v>166</v>
      </c>
      <c r="F77" s="11" t="s">
        <v>176</v>
      </c>
      <c r="G77" s="32">
        <v>18408</v>
      </c>
      <c r="H77" s="32">
        <v>18408</v>
      </c>
      <c r="I77" s="30">
        <f t="shared" si="4"/>
        <v>0</v>
      </c>
      <c r="J77" s="7">
        <v>45169</v>
      </c>
      <c r="K77" s="8" t="s">
        <v>12</v>
      </c>
    </row>
    <row r="78" spans="2:11" s="9" customFormat="1" x14ac:dyDescent="0.3">
      <c r="B78" s="10" t="s">
        <v>214</v>
      </c>
      <c r="C78" s="34">
        <f t="shared" si="5"/>
        <v>45159</v>
      </c>
      <c r="D78" s="36">
        <v>132620429</v>
      </c>
      <c r="E78" s="31" t="s">
        <v>169</v>
      </c>
      <c r="F78" s="11" t="s">
        <v>176</v>
      </c>
      <c r="G78" s="32">
        <v>59000</v>
      </c>
      <c r="H78" s="32">
        <v>59000</v>
      </c>
      <c r="I78" s="30">
        <f t="shared" ref="I78:I109" si="6">+G78-H78</f>
        <v>0</v>
      </c>
      <c r="J78" s="7">
        <v>45169</v>
      </c>
      <c r="K78" s="8" t="s">
        <v>12</v>
      </c>
    </row>
    <row r="79" spans="2:11" s="9" customFormat="1" x14ac:dyDescent="0.3">
      <c r="B79" s="31" t="s">
        <v>46</v>
      </c>
      <c r="C79" s="34">
        <f t="shared" si="5"/>
        <v>45159</v>
      </c>
      <c r="D79" s="36" t="s">
        <v>73</v>
      </c>
      <c r="E79" s="31" t="s">
        <v>91</v>
      </c>
      <c r="F79" s="31" t="s">
        <v>119</v>
      </c>
      <c r="G79" s="32">
        <v>53100</v>
      </c>
      <c r="H79" s="32">
        <v>53100</v>
      </c>
      <c r="I79" s="30">
        <f t="shared" si="6"/>
        <v>0</v>
      </c>
      <c r="J79" s="7">
        <v>45169</v>
      </c>
      <c r="K79" s="8" t="s">
        <v>12</v>
      </c>
    </row>
    <row r="80" spans="2:11" s="9" customFormat="1" x14ac:dyDescent="0.3">
      <c r="B80" s="31" t="s">
        <v>47</v>
      </c>
      <c r="C80" s="34">
        <f t="shared" si="5"/>
        <v>45159</v>
      </c>
      <c r="D80" s="36" t="s">
        <v>13</v>
      </c>
      <c r="E80" s="31" t="s">
        <v>14</v>
      </c>
      <c r="F80" s="31" t="s">
        <v>120</v>
      </c>
      <c r="G80" s="32">
        <v>777.6</v>
      </c>
      <c r="H80" s="32">
        <v>777.6</v>
      </c>
      <c r="I80" s="30">
        <f t="shared" si="6"/>
        <v>0</v>
      </c>
      <c r="J80" s="7">
        <v>45169</v>
      </c>
      <c r="K80" s="8" t="s">
        <v>12</v>
      </c>
    </row>
    <row r="81" spans="2:11" s="9" customFormat="1" x14ac:dyDescent="0.3">
      <c r="B81" s="31" t="s">
        <v>48</v>
      </c>
      <c r="C81" s="34">
        <f t="shared" si="5"/>
        <v>45159</v>
      </c>
      <c r="D81" s="36" t="s">
        <v>13</v>
      </c>
      <c r="E81" s="31" t="s">
        <v>14</v>
      </c>
      <c r="F81" s="31" t="s">
        <v>121</v>
      </c>
      <c r="G81" s="32">
        <v>544</v>
      </c>
      <c r="H81" s="32">
        <v>544</v>
      </c>
      <c r="I81" s="30">
        <f t="shared" si="6"/>
        <v>0</v>
      </c>
      <c r="J81" s="7">
        <v>45169</v>
      </c>
      <c r="K81" s="8" t="s">
        <v>12</v>
      </c>
    </row>
    <row r="82" spans="2:11" s="9" customFormat="1" x14ac:dyDescent="0.3">
      <c r="B82" s="31" t="s">
        <v>49</v>
      </c>
      <c r="C82" s="34">
        <f t="shared" si="5"/>
        <v>45159</v>
      </c>
      <c r="D82" s="36" t="s">
        <v>13</v>
      </c>
      <c r="E82" s="31" t="s">
        <v>14</v>
      </c>
      <c r="F82" s="31" t="s">
        <v>122</v>
      </c>
      <c r="G82" s="32">
        <v>4160</v>
      </c>
      <c r="H82" s="32">
        <v>4160</v>
      </c>
      <c r="I82" s="30">
        <f t="shared" si="6"/>
        <v>0</v>
      </c>
      <c r="J82" s="7">
        <v>45169</v>
      </c>
      <c r="K82" s="8" t="s">
        <v>12</v>
      </c>
    </row>
    <row r="83" spans="2:11" s="9" customFormat="1" x14ac:dyDescent="0.3">
      <c r="B83" s="31" t="s">
        <v>51</v>
      </c>
      <c r="C83" s="34">
        <f t="shared" si="5"/>
        <v>45159</v>
      </c>
      <c r="D83" s="36" t="s">
        <v>26</v>
      </c>
      <c r="E83" s="31" t="s">
        <v>93</v>
      </c>
      <c r="F83" s="31" t="s">
        <v>124</v>
      </c>
      <c r="G83" s="32">
        <v>59000</v>
      </c>
      <c r="H83" s="32">
        <v>59000</v>
      </c>
      <c r="I83" s="30">
        <f t="shared" si="6"/>
        <v>0</v>
      </c>
      <c r="J83" s="7">
        <v>45169</v>
      </c>
      <c r="K83" s="8" t="s">
        <v>12</v>
      </c>
    </row>
    <row r="84" spans="2:11" s="9" customFormat="1" x14ac:dyDescent="0.3">
      <c r="B84" s="31" t="s">
        <v>52</v>
      </c>
      <c r="C84" s="34">
        <f t="shared" si="5"/>
        <v>45159</v>
      </c>
      <c r="D84" s="36" t="s">
        <v>74</v>
      </c>
      <c r="E84" s="31" t="s">
        <v>94</v>
      </c>
      <c r="F84" s="31" t="s">
        <v>125</v>
      </c>
      <c r="G84" s="32">
        <v>810</v>
      </c>
      <c r="H84" s="32">
        <v>810</v>
      </c>
      <c r="I84" s="30">
        <f t="shared" si="6"/>
        <v>0</v>
      </c>
      <c r="J84" s="7">
        <v>45169</v>
      </c>
      <c r="K84" s="8" t="s">
        <v>12</v>
      </c>
    </row>
    <row r="85" spans="2:11" s="9" customFormat="1" x14ac:dyDescent="0.3">
      <c r="B85" s="31" t="s">
        <v>53</v>
      </c>
      <c r="C85" s="34">
        <f t="shared" si="5"/>
        <v>45159</v>
      </c>
      <c r="D85" s="36" t="s">
        <v>74</v>
      </c>
      <c r="E85" s="37" t="s">
        <v>94</v>
      </c>
      <c r="F85" s="37" t="s">
        <v>126</v>
      </c>
      <c r="G85" s="32">
        <v>810</v>
      </c>
      <c r="H85" s="32">
        <v>810</v>
      </c>
      <c r="I85" s="30">
        <f t="shared" si="6"/>
        <v>0</v>
      </c>
      <c r="J85" s="7">
        <v>45169</v>
      </c>
      <c r="K85" s="29" t="s">
        <v>12</v>
      </c>
    </row>
    <row r="86" spans="2:11" s="9" customFormat="1" x14ac:dyDescent="0.3">
      <c r="B86" s="31" t="s">
        <v>54</v>
      </c>
      <c r="C86" s="34">
        <f t="shared" si="5"/>
        <v>45159</v>
      </c>
      <c r="D86" s="36" t="s">
        <v>75</v>
      </c>
      <c r="E86" s="37" t="s">
        <v>95</v>
      </c>
      <c r="F86" s="37" t="s">
        <v>124</v>
      </c>
      <c r="G86" s="32">
        <v>35000</v>
      </c>
      <c r="H86" s="32">
        <v>35000</v>
      </c>
      <c r="I86" s="30">
        <f t="shared" si="6"/>
        <v>0</v>
      </c>
      <c r="J86" s="7">
        <v>45169</v>
      </c>
      <c r="K86" s="29" t="s">
        <v>12</v>
      </c>
    </row>
    <row r="87" spans="2:11" s="9" customFormat="1" x14ac:dyDescent="0.3">
      <c r="B87" s="31" t="s">
        <v>56</v>
      </c>
      <c r="C87" s="34">
        <f t="shared" si="5"/>
        <v>45159</v>
      </c>
      <c r="D87" s="36" t="s">
        <v>77</v>
      </c>
      <c r="E87" s="37" t="s">
        <v>97</v>
      </c>
      <c r="F87" s="37" t="s">
        <v>128</v>
      </c>
      <c r="G87" s="32">
        <v>40000</v>
      </c>
      <c r="H87" s="32">
        <v>40000</v>
      </c>
      <c r="I87" s="30">
        <f t="shared" si="6"/>
        <v>0</v>
      </c>
      <c r="J87" s="7">
        <v>45169</v>
      </c>
      <c r="K87" s="29" t="s">
        <v>12</v>
      </c>
    </row>
    <row r="88" spans="2:11" s="9" customFormat="1" x14ac:dyDescent="0.3">
      <c r="B88" s="31" t="s">
        <v>57</v>
      </c>
      <c r="C88" s="34">
        <f t="shared" si="5"/>
        <v>45159</v>
      </c>
      <c r="D88" s="36" t="s">
        <v>77</v>
      </c>
      <c r="E88" s="37" t="s">
        <v>97</v>
      </c>
      <c r="F88" s="37" t="s">
        <v>129</v>
      </c>
      <c r="G88" s="32">
        <v>40000</v>
      </c>
      <c r="H88" s="32">
        <v>40000</v>
      </c>
      <c r="I88" s="38">
        <f t="shared" si="6"/>
        <v>0</v>
      </c>
      <c r="J88" s="7">
        <v>45169</v>
      </c>
      <c r="K88" s="39" t="s">
        <v>12</v>
      </c>
    </row>
    <row r="89" spans="2:11" s="9" customFormat="1" x14ac:dyDescent="0.3">
      <c r="B89" s="31" t="s">
        <v>58</v>
      </c>
      <c r="C89" s="34">
        <f t="shared" si="5"/>
        <v>45159</v>
      </c>
      <c r="D89" s="36" t="s">
        <v>77</v>
      </c>
      <c r="E89" s="37" t="s">
        <v>97</v>
      </c>
      <c r="F89" s="37" t="s">
        <v>130</v>
      </c>
      <c r="G89" s="32">
        <v>40000</v>
      </c>
      <c r="H89" s="32">
        <v>40000</v>
      </c>
      <c r="I89" s="30">
        <f t="shared" si="6"/>
        <v>0</v>
      </c>
      <c r="J89" s="7">
        <v>45169</v>
      </c>
      <c r="K89" s="29" t="s">
        <v>12</v>
      </c>
    </row>
    <row r="90" spans="2:11" s="9" customFormat="1" x14ac:dyDescent="0.3">
      <c r="B90" s="31" t="s">
        <v>59</v>
      </c>
      <c r="C90" s="34">
        <f t="shared" si="5"/>
        <v>45159</v>
      </c>
      <c r="D90" s="36" t="s">
        <v>77</v>
      </c>
      <c r="E90" s="37" t="s">
        <v>97</v>
      </c>
      <c r="F90" s="37" t="s">
        <v>131</v>
      </c>
      <c r="G90" s="32">
        <v>40000</v>
      </c>
      <c r="H90" s="32">
        <v>40000</v>
      </c>
      <c r="I90" s="30">
        <f t="shared" si="6"/>
        <v>0</v>
      </c>
      <c r="J90" s="7">
        <v>45169</v>
      </c>
      <c r="K90" s="29" t="s">
        <v>12</v>
      </c>
    </row>
    <row r="91" spans="2:11" s="9" customFormat="1" x14ac:dyDescent="0.3">
      <c r="B91" s="10" t="s">
        <v>207</v>
      </c>
      <c r="C91" s="34">
        <f t="shared" si="5"/>
        <v>45159</v>
      </c>
      <c r="D91" s="36">
        <v>131225187</v>
      </c>
      <c r="E91" s="31" t="s">
        <v>165</v>
      </c>
      <c r="F91" s="11" t="s">
        <v>176</v>
      </c>
      <c r="G91" s="32">
        <v>59000</v>
      </c>
      <c r="H91" s="32">
        <v>59000</v>
      </c>
      <c r="I91" s="30">
        <f t="shared" si="6"/>
        <v>0</v>
      </c>
      <c r="J91" s="7">
        <v>45169</v>
      </c>
      <c r="K91" s="8" t="s">
        <v>12</v>
      </c>
    </row>
    <row r="92" spans="2:11" s="9" customFormat="1" x14ac:dyDescent="0.3">
      <c r="B92" s="10" t="s">
        <v>210</v>
      </c>
      <c r="C92" s="34">
        <f t="shared" si="5"/>
        <v>45159</v>
      </c>
      <c r="D92" s="36">
        <v>100673391</v>
      </c>
      <c r="E92" s="31" t="s">
        <v>167</v>
      </c>
      <c r="F92" s="11" t="s">
        <v>176</v>
      </c>
      <c r="G92" s="32">
        <v>59000</v>
      </c>
      <c r="H92" s="32">
        <v>59000</v>
      </c>
      <c r="I92" s="30">
        <f t="shared" si="6"/>
        <v>0</v>
      </c>
      <c r="J92" s="7">
        <v>45169</v>
      </c>
      <c r="K92" s="8" t="s">
        <v>12</v>
      </c>
    </row>
    <row r="93" spans="2:11" s="9" customFormat="1" x14ac:dyDescent="0.3">
      <c r="B93" s="10" t="s">
        <v>211</v>
      </c>
      <c r="C93" s="34">
        <f t="shared" si="5"/>
        <v>45159</v>
      </c>
      <c r="D93" s="36">
        <v>131939031</v>
      </c>
      <c r="E93" s="31" t="s">
        <v>168</v>
      </c>
      <c r="F93" s="11" t="s">
        <v>176</v>
      </c>
      <c r="G93" s="32">
        <v>177000</v>
      </c>
      <c r="H93" s="32">
        <v>177000</v>
      </c>
      <c r="I93" s="30">
        <f t="shared" si="6"/>
        <v>0</v>
      </c>
      <c r="J93" s="7">
        <v>45169</v>
      </c>
      <c r="K93" s="8" t="s">
        <v>12</v>
      </c>
    </row>
    <row r="94" spans="2:11" s="9" customFormat="1" x14ac:dyDescent="0.3">
      <c r="B94" s="10" t="s">
        <v>208</v>
      </c>
      <c r="C94" s="34">
        <f t="shared" si="5"/>
        <v>45159</v>
      </c>
      <c r="D94" s="36">
        <v>131225187</v>
      </c>
      <c r="E94" s="31" t="s">
        <v>165</v>
      </c>
      <c r="F94" s="11" t="s">
        <v>176</v>
      </c>
      <c r="G94" s="32">
        <v>59000</v>
      </c>
      <c r="H94" s="32">
        <v>59000</v>
      </c>
      <c r="I94" s="30">
        <f t="shared" si="6"/>
        <v>0</v>
      </c>
      <c r="J94" s="7">
        <v>45169</v>
      </c>
      <c r="K94" s="8" t="s">
        <v>12</v>
      </c>
    </row>
    <row r="95" spans="2:11" s="9" customFormat="1" x14ac:dyDescent="0.3">
      <c r="B95" s="10" t="s">
        <v>212</v>
      </c>
      <c r="C95" s="34">
        <f t="shared" si="5"/>
        <v>45159</v>
      </c>
      <c r="D95" s="36">
        <v>4800495279</v>
      </c>
      <c r="E95" s="31" t="s">
        <v>147</v>
      </c>
      <c r="F95" s="11" t="s">
        <v>176</v>
      </c>
      <c r="G95" s="32">
        <v>59000</v>
      </c>
      <c r="H95" s="32">
        <v>59000</v>
      </c>
      <c r="I95" s="30">
        <f t="shared" si="6"/>
        <v>0</v>
      </c>
      <c r="J95" s="7">
        <v>45169</v>
      </c>
      <c r="K95" s="8" t="s">
        <v>12</v>
      </c>
    </row>
    <row r="96" spans="2:11" s="9" customFormat="1" x14ac:dyDescent="0.3">
      <c r="B96" s="10" t="s">
        <v>213</v>
      </c>
      <c r="C96" s="34">
        <f t="shared" si="5"/>
        <v>45159</v>
      </c>
      <c r="D96" s="36" t="s">
        <v>31</v>
      </c>
      <c r="E96" s="31" t="s">
        <v>105</v>
      </c>
      <c r="F96" s="11" t="s">
        <v>176</v>
      </c>
      <c r="G96" s="32">
        <v>59000</v>
      </c>
      <c r="H96" s="32">
        <v>59000</v>
      </c>
      <c r="I96" s="30">
        <f t="shared" si="6"/>
        <v>0</v>
      </c>
      <c r="J96" s="7">
        <v>45169</v>
      </c>
      <c r="K96" s="8" t="s">
        <v>12</v>
      </c>
    </row>
    <row r="97" spans="2:11" s="9" customFormat="1" x14ac:dyDescent="0.3">
      <c r="B97" s="10" t="s">
        <v>215</v>
      </c>
      <c r="C97" s="34">
        <f t="shared" si="5"/>
        <v>45159</v>
      </c>
      <c r="D97" s="36">
        <v>1320755366</v>
      </c>
      <c r="E97" s="31" t="s">
        <v>170</v>
      </c>
      <c r="F97" s="11" t="s">
        <v>217</v>
      </c>
      <c r="G97" s="32">
        <v>8260</v>
      </c>
      <c r="H97" s="32">
        <v>8260</v>
      </c>
      <c r="I97" s="30">
        <f t="shared" si="6"/>
        <v>0</v>
      </c>
      <c r="J97" s="7">
        <v>45169</v>
      </c>
      <c r="K97" s="8" t="s">
        <v>12</v>
      </c>
    </row>
    <row r="98" spans="2:11" s="9" customFormat="1" x14ac:dyDescent="0.3">
      <c r="B98" s="10" t="s">
        <v>216</v>
      </c>
      <c r="C98" s="34">
        <f t="shared" si="5"/>
        <v>45159</v>
      </c>
      <c r="D98" s="36">
        <v>1320755366</v>
      </c>
      <c r="E98" s="31" t="s">
        <v>170</v>
      </c>
      <c r="F98" s="11" t="s">
        <v>218</v>
      </c>
      <c r="G98" s="32">
        <v>77683.33</v>
      </c>
      <c r="H98" s="32">
        <v>77683.33</v>
      </c>
      <c r="I98" s="30">
        <f t="shared" si="6"/>
        <v>0</v>
      </c>
      <c r="J98" s="7">
        <v>45169</v>
      </c>
      <c r="K98" s="8" t="s">
        <v>12</v>
      </c>
    </row>
    <row r="99" spans="2:11" s="9" customFormat="1" x14ac:dyDescent="0.3">
      <c r="B99" s="10" t="s">
        <v>221</v>
      </c>
      <c r="C99" s="34">
        <f t="shared" si="5"/>
        <v>45159</v>
      </c>
      <c r="D99" s="36" t="s">
        <v>26</v>
      </c>
      <c r="E99" s="31" t="s">
        <v>93</v>
      </c>
      <c r="F99" s="11" t="s">
        <v>176</v>
      </c>
      <c r="G99" s="32">
        <v>59000</v>
      </c>
      <c r="H99" s="32">
        <v>59000</v>
      </c>
      <c r="I99" s="30">
        <f t="shared" si="6"/>
        <v>0</v>
      </c>
      <c r="J99" s="7">
        <v>45169</v>
      </c>
      <c r="K99" s="8" t="s">
        <v>12</v>
      </c>
    </row>
    <row r="100" spans="2:11" s="9" customFormat="1" x14ac:dyDescent="0.3">
      <c r="B100" s="31" t="s">
        <v>60</v>
      </c>
      <c r="C100" s="34">
        <f>DATE(2023,8,24)</f>
        <v>45162</v>
      </c>
      <c r="D100" s="36" t="s">
        <v>78</v>
      </c>
      <c r="E100" s="31" t="s">
        <v>98</v>
      </c>
      <c r="F100" s="31" t="s">
        <v>132</v>
      </c>
      <c r="G100" s="32">
        <v>875000</v>
      </c>
      <c r="H100" s="32">
        <v>875000</v>
      </c>
      <c r="I100" s="30">
        <f t="shared" si="6"/>
        <v>0</v>
      </c>
      <c r="J100" s="7">
        <v>45169</v>
      </c>
      <c r="K100" s="8" t="s">
        <v>12</v>
      </c>
    </row>
    <row r="101" spans="2:11" s="9" customFormat="1" x14ac:dyDescent="0.3">
      <c r="B101" s="31" t="s">
        <v>61</v>
      </c>
      <c r="C101" s="34">
        <f>DATE(2023,8,24)</f>
        <v>45162</v>
      </c>
      <c r="D101" s="36" t="s">
        <v>79</v>
      </c>
      <c r="E101" s="31" t="s">
        <v>99</v>
      </c>
      <c r="F101" s="31" t="s">
        <v>133</v>
      </c>
      <c r="G101" s="32">
        <v>2800000.29</v>
      </c>
      <c r="H101" s="32">
        <v>2800000.29</v>
      </c>
      <c r="I101" s="30">
        <f t="shared" si="6"/>
        <v>0</v>
      </c>
      <c r="J101" s="7">
        <v>45169</v>
      </c>
      <c r="K101" s="8" t="s">
        <v>12</v>
      </c>
    </row>
    <row r="102" spans="2:11" s="9" customFormat="1" x14ac:dyDescent="0.3">
      <c r="B102" s="31" t="s">
        <v>50</v>
      </c>
      <c r="C102" s="34">
        <v>45166</v>
      </c>
      <c r="D102" s="36" t="s">
        <v>25</v>
      </c>
      <c r="E102" s="31" t="s">
        <v>92</v>
      </c>
      <c r="F102" s="31" t="s">
        <v>123</v>
      </c>
      <c r="G102" s="32">
        <v>105810.6</v>
      </c>
      <c r="H102" s="32">
        <v>105810.6</v>
      </c>
      <c r="I102" s="30">
        <f t="shared" si="6"/>
        <v>0</v>
      </c>
      <c r="J102" s="7">
        <v>45169</v>
      </c>
      <c r="K102" s="8" t="s">
        <v>12</v>
      </c>
    </row>
    <row r="103" spans="2:11" s="9" customFormat="1" x14ac:dyDescent="0.3">
      <c r="B103" s="31" t="s">
        <v>268</v>
      </c>
      <c r="C103" s="34">
        <v>45166</v>
      </c>
      <c r="D103" s="36" t="s">
        <v>76</v>
      </c>
      <c r="E103" s="31" t="s">
        <v>96</v>
      </c>
      <c r="F103" s="31" t="s">
        <v>127</v>
      </c>
      <c r="G103" s="32">
        <v>183060</v>
      </c>
      <c r="H103" s="32">
        <v>183060</v>
      </c>
      <c r="I103" s="30">
        <f t="shared" si="6"/>
        <v>0</v>
      </c>
      <c r="J103" s="7">
        <v>45169</v>
      </c>
      <c r="K103" s="8" t="s">
        <v>12</v>
      </c>
    </row>
    <row r="104" spans="2:11" s="9" customFormat="1" x14ac:dyDescent="0.3">
      <c r="B104" s="31" t="s">
        <v>55</v>
      </c>
      <c r="C104" s="34">
        <v>45166</v>
      </c>
      <c r="D104" s="36" t="s">
        <v>76</v>
      </c>
      <c r="E104" s="31" t="s">
        <v>96</v>
      </c>
      <c r="F104" s="31" t="s">
        <v>127</v>
      </c>
      <c r="G104" s="32">
        <v>15642.88</v>
      </c>
      <c r="H104" s="32">
        <v>15642.88</v>
      </c>
      <c r="I104" s="30">
        <f t="shared" si="6"/>
        <v>0</v>
      </c>
      <c r="J104" s="7">
        <v>45169</v>
      </c>
      <c r="K104" s="8" t="s">
        <v>12</v>
      </c>
    </row>
    <row r="105" spans="2:11" s="9" customFormat="1" x14ac:dyDescent="0.3">
      <c r="B105" s="31" t="s">
        <v>62</v>
      </c>
      <c r="C105" s="34">
        <f t="shared" ref="C105:C113" si="7">DATE(2023,8,28)</f>
        <v>45166</v>
      </c>
      <c r="D105" s="36" t="s">
        <v>28</v>
      </c>
      <c r="E105" s="31" t="s">
        <v>29</v>
      </c>
      <c r="F105" s="31" t="s">
        <v>134</v>
      </c>
      <c r="G105" s="32">
        <v>312426.65000000002</v>
      </c>
      <c r="H105" s="32">
        <v>312426.65000000002</v>
      </c>
      <c r="I105" s="30">
        <f t="shared" si="6"/>
        <v>0</v>
      </c>
      <c r="J105" s="7">
        <v>45169</v>
      </c>
      <c r="K105" s="8" t="s">
        <v>12</v>
      </c>
    </row>
    <row r="106" spans="2:11" s="9" customFormat="1" ht="27.6" x14ac:dyDescent="0.3">
      <c r="B106" s="10" t="s">
        <v>220</v>
      </c>
      <c r="C106" s="34">
        <f t="shared" si="7"/>
        <v>45166</v>
      </c>
      <c r="D106" s="36">
        <v>132450762</v>
      </c>
      <c r="E106" s="31" t="s">
        <v>171</v>
      </c>
      <c r="F106" s="11" t="s">
        <v>219</v>
      </c>
      <c r="G106" s="32">
        <v>245255.8</v>
      </c>
      <c r="H106" s="32">
        <v>245255.8</v>
      </c>
      <c r="I106" s="30">
        <f t="shared" si="6"/>
        <v>0</v>
      </c>
      <c r="J106" s="7">
        <v>45169</v>
      </c>
      <c r="K106" s="29" t="s">
        <v>12</v>
      </c>
    </row>
    <row r="107" spans="2:11" s="9" customFormat="1" x14ac:dyDescent="0.3">
      <c r="B107" s="10" t="s">
        <v>245</v>
      </c>
      <c r="C107" s="34">
        <f t="shared" si="7"/>
        <v>45166</v>
      </c>
      <c r="D107" s="36">
        <v>101503939</v>
      </c>
      <c r="E107" s="31" t="s">
        <v>148</v>
      </c>
      <c r="F107" s="11" t="s">
        <v>177</v>
      </c>
      <c r="G107" s="32">
        <v>3060</v>
      </c>
      <c r="H107" s="32">
        <v>3060</v>
      </c>
      <c r="I107" s="30">
        <f t="shared" si="6"/>
        <v>0</v>
      </c>
      <c r="J107" s="7">
        <v>45169</v>
      </c>
      <c r="K107" s="8" t="s">
        <v>12</v>
      </c>
    </row>
    <row r="108" spans="2:11" s="9" customFormat="1" x14ac:dyDescent="0.3">
      <c r="B108" s="10" t="s">
        <v>246</v>
      </c>
      <c r="C108" s="34">
        <f t="shared" si="7"/>
        <v>45166</v>
      </c>
      <c r="D108" s="36">
        <v>101503939</v>
      </c>
      <c r="E108" s="31" t="s">
        <v>148</v>
      </c>
      <c r="F108" s="11" t="s">
        <v>177</v>
      </c>
      <c r="G108" s="32">
        <v>8100</v>
      </c>
      <c r="H108" s="32">
        <v>8100</v>
      </c>
      <c r="I108" s="30">
        <f t="shared" si="6"/>
        <v>0</v>
      </c>
      <c r="J108" s="7">
        <v>45169</v>
      </c>
      <c r="K108" s="8" t="s">
        <v>12</v>
      </c>
    </row>
    <row r="109" spans="2:11" s="9" customFormat="1" x14ac:dyDescent="0.3">
      <c r="B109" s="10" t="s">
        <v>247</v>
      </c>
      <c r="C109" s="34">
        <f t="shared" si="7"/>
        <v>45166</v>
      </c>
      <c r="D109" s="36">
        <v>101503939</v>
      </c>
      <c r="E109" s="31" t="s">
        <v>148</v>
      </c>
      <c r="F109" s="11" t="s">
        <v>177</v>
      </c>
      <c r="G109" s="32">
        <v>3180</v>
      </c>
      <c r="H109" s="32">
        <v>3180</v>
      </c>
      <c r="I109" s="30">
        <f t="shared" si="6"/>
        <v>0</v>
      </c>
      <c r="J109" s="7">
        <v>45169</v>
      </c>
      <c r="K109" s="8" t="s">
        <v>12</v>
      </c>
    </row>
    <row r="110" spans="2:11" s="9" customFormat="1" x14ac:dyDescent="0.3">
      <c r="B110" s="10" t="s">
        <v>248</v>
      </c>
      <c r="C110" s="34">
        <f t="shared" si="7"/>
        <v>45166</v>
      </c>
      <c r="D110" s="36">
        <v>101503939</v>
      </c>
      <c r="E110" s="31" t="s">
        <v>148</v>
      </c>
      <c r="F110" s="11" t="s">
        <v>177</v>
      </c>
      <c r="G110" s="32">
        <v>2940</v>
      </c>
      <c r="H110" s="32">
        <v>2940</v>
      </c>
      <c r="I110" s="30">
        <f t="shared" ref="I110:I121" si="8">+G110-H110</f>
        <v>0</v>
      </c>
      <c r="J110" s="7">
        <v>45169</v>
      </c>
      <c r="K110" s="8" t="s">
        <v>12</v>
      </c>
    </row>
    <row r="111" spans="2:11" s="9" customFormat="1" x14ac:dyDescent="0.3">
      <c r="B111" s="10" t="s">
        <v>249</v>
      </c>
      <c r="C111" s="34">
        <f t="shared" si="7"/>
        <v>45166</v>
      </c>
      <c r="D111" s="36">
        <v>101503939</v>
      </c>
      <c r="E111" s="31" t="s">
        <v>148</v>
      </c>
      <c r="F111" s="11" t="s">
        <v>177</v>
      </c>
      <c r="G111" s="32">
        <v>2760</v>
      </c>
      <c r="H111" s="32">
        <v>2760</v>
      </c>
      <c r="I111" s="30">
        <f t="shared" si="8"/>
        <v>0</v>
      </c>
      <c r="J111" s="7">
        <v>45169</v>
      </c>
      <c r="K111" s="29" t="s">
        <v>12</v>
      </c>
    </row>
    <row r="112" spans="2:11" s="9" customFormat="1" x14ac:dyDescent="0.3">
      <c r="B112" s="10" t="s">
        <v>250</v>
      </c>
      <c r="C112" s="34">
        <f t="shared" si="7"/>
        <v>45166</v>
      </c>
      <c r="D112" s="36">
        <v>101503939</v>
      </c>
      <c r="E112" s="31" t="s">
        <v>148</v>
      </c>
      <c r="F112" s="11" t="s">
        <v>177</v>
      </c>
      <c r="G112" s="32">
        <v>2700</v>
      </c>
      <c r="H112" s="32">
        <v>2700</v>
      </c>
      <c r="I112" s="30">
        <f t="shared" si="8"/>
        <v>0</v>
      </c>
      <c r="J112" s="7">
        <v>45169</v>
      </c>
      <c r="K112" s="8" t="s">
        <v>12</v>
      </c>
    </row>
    <row r="113" spans="2:12" s="9" customFormat="1" ht="27.6" x14ac:dyDescent="0.3">
      <c r="B113" s="10" t="s">
        <v>222</v>
      </c>
      <c r="C113" s="34">
        <f t="shared" si="7"/>
        <v>45166</v>
      </c>
      <c r="D113" s="36">
        <v>401510472</v>
      </c>
      <c r="E113" s="31" t="s">
        <v>172</v>
      </c>
      <c r="F113" s="11" t="s">
        <v>223</v>
      </c>
      <c r="G113" s="32">
        <v>601563.97</v>
      </c>
      <c r="H113" s="32">
        <v>601563.97</v>
      </c>
      <c r="I113" s="30">
        <f t="shared" si="8"/>
        <v>0</v>
      </c>
      <c r="J113" s="7">
        <v>45169</v>
      </c>
      <c r="K113" s="8" t="s">
        <v>12</v>
      </c>
    </row>
    <row r="114" spans="2:12" s="9" customFormat="1" x14ac:dyDescent="0.3">
      <c r="B114" s="31" t="s">
        <v>43</v>
      </c>
      <c r="C114" s="34">
        <f t="shared" ref="C114:C119" si="9">DATE(2023,8,29)</f>
        <v>45167</v>
      </c>
      <c r="D114" s="36" t="s">
        <v>24</v>
      </c>
      <c r="E114" s="31" t="s">
        <v>88</v>
      </c>
      <c r="F114" s="31" t="s">
        <v>116</v>
      </c>
      <c r="G114" s="32">
        <v>6784.18</v>
      </c>
      <c r="H114" s="32">
        <v>6784.18</v>
      </c>
      <c r="I114" s="30">
        <f t="shared" si="8"/>
        <v>0</v>
      </c>
      <c r="J114" s="7">
        <v>45169</v>
      </c>
      <c r="K114" s="8" t="s">
        <v>12</v>
      </c>
    </row>
    <row r="115" spans="2:12" s="9" customFormat="1" x14ac:dyDescent="0.3">
      <c r="B115" s="31" t="s">
        <v>63</v>
      </c>
      <c r="C115" s="34">
        <f t="shared" si="9"/>
        <v>45167</v>
      </c>
      <c r="D115" s="36" t="s">
        <v>80</v>
      </c>
      <c r="E115" s="31" t="s">
        <v>100</v>
      </c>
      <c r="F115" s="31" t="s">
        <v>135</v>
      </c>
      <c r="G115" s="32">
        <v>21000</v>
      </c>
      <c r="H115" s="32">
        <v>21000</v>
      </c>
      <c r="I115" s="30">
        <f t="shared" si="8"/>
        <v>0</v>
      </c>
      <c r="J115" s="7">
        <v>45169</v>
      </c>
      <c r="K115" s="8" t="s">
        <v>12</v>
      </c>
    </row>
    <row r="116" spans="2:12" s="9" customFormat="1" x14ac:dyDescent="0.3">
      <c r="B116" s="31" t="s">
        <v>64</v>
      </c>
      <c r="C116" s="34">
        <f t="shared" si="9"/>
        <v>45167</v>
      </c>
      <c r="D116" s="36" t="s">
        <v>81</v>
      </c>
      <c r="E116" s="31" t="s">
        <v>101</v>
      </c>
      <c r="F116" s="31" t="s">
        <v>136</v>
      </c>
      <c r="G116" s="32">
        <v>362964</v>
      </c>
      <c r="H116" s="32">
        <v>362964</v>
      </c>
      <c r="I116" s="30">
        <f t="shared" si="8"/>
        <v>0</v>
      </c>
      <c r="J116" s="7">
        <v>45169</v>
      </c>
      <c r="K116" s="8" t="s">
        <v>12</v>
      </c>
    </row>
    <row r="117" spans="2:12" s="9" customFormat="1" x14ac:dyDescent="0.3">
      <c r="B117" s="31" t="s">
        <v>65</v>
      </c>
      <c r="C117" s="34">
        <f t="shared" si="9"/>
        <v>45167</v>
      </c>
      <c r="D117" s="36" t="s">
        <v>21</v>
      </c>
      <c r="E117" s="31" t="s">
        <v>102</v>
      </c>
      <c r="F117" s="31" t="s">
        <v>138</v>
      </c>
      <c r="G117" s="32">
        <v>1062.69</v>
      </c>
      <c r="H117" s="32">
        <v>1062.69</v>
      </c>
      <c r="I117" s="30">
        <f t="shared" si="8"/>
        <v>0</v>
      </c>
      <c r="J117" s="7">
        <v>45169</v>
      </c>
      <c r="K117" s="8" t="s">
        <v>12</v>
      </c>
    </row>
    <row r="118" spans="2:12" s="9" customFormat="1" x14ac:dyDescent="0.3">
      <c r="B118" s="31" t="s">
        <v>66</v>
      </c>
      <c r="C118" s="34">
        <f t="shared" si="9"/>
        <v>45167</v>
      </c>
      <c r="D118" s="36" t="s">
        <v>82</v>
      </c>
      <c r="E118" s="31" t="s">
        <v>103</v>
      </c>
      <c r="F118" s="31" t="s">
        <v>139</v>
      </c>
      <c r="G118" s="32">
        <v>279782.5</v>
      </c>
      <c r="H118" s="32">
        <v>279782.5</v>
      </c>
      <c r="I118" s="30">
        <f t="shared" si="8"/>
        <v>0</v>
      </c>
      <c r="J118" s="7">
        <v>45169</v>
      </c>
      <c r="K118" s="8" t="s">
        <v>12</v>
      </c>
    </row>
    <row r="119" spans="2:12" s="9" customFormat="1" x14ac:dyDescent="0.3">
      <c r="B119" s="31" t="s">
        <v>67</v>
      </c>
      <c r="C119" s="34">
        <f t="shared" si="9"/>
        <v>45167</v>
      </c>
      <c r="D119" s="36" t="s">
        <v>82</v>
      </c>
      <c r="E119" s="31" t="s">
        <v>103</v>
      </c>
      <c r="F119" s="31" t="s">
        <v>140</v>
      </c>
      <c r="G119" s="32">
        <v>6200</v>
      </c>
      <c r="H119" s="32">
        <v>6200</v>
      </c>
      <c r="I119" s="30">
        <f t="shared" si="8"/>
        <v>0</v>
      </c>
      <c r="J119" s="7">
        <v>45169</v>
      </c>
      <c r="K119" s="8" t="s">
        <v>12</v>
      </c>
    </row>
    <row r="120" spans="2:12" s="9" customFormat="1" x14ac:dyDescent="0.3">
      <c r="B120" s="31" t="s">
        <v>68</v>
      </c>
      <c r="C120" s="34">
        <f>DATE(2023,8,31)</f>
        <v>45169</v>
      </c>
      <c r="D120" s="36" t="s">
        <v>33</v>
      </c>
      <c r="E120" s="31" t="s">
        <v>104</v>
      </c>
      <c r="F120" s="31" t="s">
        <v>137</v>
      </c>
      <c r="G120" s="32">
        <v>59000</v>
      </c>
      <c r="H120" s="32">
        <v>59000</v>
      </c>
      <c r="I120" s="30">
        <f t="shared" si="8"/>
        <v>0</v>
      </c>
      <c r="J120" s="7">
        <v>45169</v>
      </c>
      <c r="K120" s="29" t="s">
        <v>12</v>
      </c>
    </row>
    <row r="121" spans="2:12" s="9" customFormat="1" x14ac:dyDescent="0.3">
      <c r="B121" s="31" t="s">
        <v>69</v>
      </c>
      <c r="C121" s="34">
        <f>DATE(2023,8,31)</f>
        <v>45169</v>
      </c>
      <c r="D121" s="36" t="s">
        <v>31</v>
      </c>
      <c r="E121" s="31" t="s">
        <v>105</v>
      </c>
      <c r="F121" s="31" t="s">
        <v>141</v>
      </c>
      <c r="G121" s="32">
        <v>59000</v>
      </c>
      <c r="H121" s="32">
        <v>59000</v>
      </c>
      <c r="I121" s="30">
        <f t="shared" si="8"/>
        <v>0</v>
      </c>
      <c r="J121" s="7">
        <v>45169</v>
      </c>
      <c r="K121" s="29" t="s">
        <v>12</v>
      </c>
    </row>
    <row r="122" spans="2:12" ht="15.6" x14ac:dyDescent="0.3">
      <c r="B122" s="13"/>
      <c r="C122" s="13"/>
      <c r="D122" s="35"/>
      <c r="E122" s="13"/>
      <c r="F122" s="13"/>
      <c r="G122" s="14">
        <f>SUM(G11:G121)</f>
        <v>12620626.900000002</v>
      </c>
      <c r="H122" s="14">
        <f>SUM(H11:H121)</f>
        <v>12620626.900000002</v>
      </c>
      <c r="I122" s="15"/>
      <c r="J122" s="16"/>
      <c r="K122" s="16"/>
    </row>
    <row r="123" spans="2:12" ht="15.6" x14ac:dyDescent="0.3">
      <c r="B123" s="17"/>
      <c r="C123" s="18"/>
      <c r="D123" s="18"/>
      <c r="E123" s="17"/>
      <c r="F123" s="17"/>
      <c r="G123" s="19"/>
      <c r="H123" s="20"/>
      <c r="I123" s="21"/>
      <c r="J123" s="21"/>
      <c r="K123" s="21"/>
    </row>
    <row r="124" spans="2:12" s="22" customFormat="1" ht="15.6" x14ac:dyDescent="0.3">
      <c r="B124" s="23"/>
      <c r="C124" s="24"/>
      <c r="D124" s="24"/>
      <c r="E124" s="25"/>
      <c r="F124" s="26"/>
      <c r="G124" s="27"/>
      <c r="H124" s="1"/>
      <c r="L124" s="1"/>
    </row>
    <row r="125" spans="2:12" s="22" customFormat="1" ht="15.6" x14ac:dyDescent="0.3">
      <c r="B125" s="23"/>
      <c r="C125" s="24"/>
      <c r="D125" s="24"/>
      <c r="E125" s="25"/>
      <c r="F125" s="26"/>
      <c r="G125" s="27"/>
      <c r="H125" s="1"/>
      <c r="L125" s="1"/>
    </row>
    <row r="126" spans="2:12" s="22" customFormat="1" ht="15.6" x14ac:dyDescent="0.3">
      <c r="B126" s="28"/>
      <c r="C126" s="44" t="s">
        <v>142</v>
      </c>
      <c r="D126" s="44"/>
      <c r="E126" s="44"/>
      <c r="F126" s="1"/>
      <c r="G126" s="44" t="s">
        <v>20</v>
      </c>
      <c r="H126" s="44"/>
      <c r="L126" s="1"/>
    </row>
    <row r="127" spans="2:12" s="22" customFormat="1" ht="15.6" x14ac:dyDescent="0.3">
      <c r="B127" s="28"/>
      <c r="C127" s="40" t="s">
        <v>143</v>
      </c>
      <c r="D127" s="40"/>
      <c r="E127" s="40"/>
      <c r="F127" s="1"/>
      <c r="G127" s="40" t="s">
        <v>270</v>
      </c>
      <c r="H127" s="40"/>
      <c r="L127" s="1"/>
    </row>
    <row r="133" spans="1:14" s="22" customFormat="1" x14ac:dyDescent="0.3">
      <c r="A133" s="1"/>
      <c r="B133" s="28"/>
      <c r="E133" s="28"/>
      <c r="F133" s="1"/>
      <c r="G133" s="1"/>
      <c r="H133" s="1"/>
      <c r="L133" s="1"/>
      <c r="M133" s="1"/>
      <c r="N133" s="1"/>
    </row>
    <row r="134" spans="1:14" s="22" customFormat="1" x14ac:dyDescent="0.3">
      <c r="A134" s="1"/>
      <c r="B134" s="28"/>
      <c r="E134" s="28"/>
      <c r="F134" s="1"/>
      <c r="G134" s="1"/>
      <c r="H134" s="1"/>
      <c r="L134" s="1"/>
      <c r="M134" s="1"/>
      <c r="N134" s="1"/>
    </row>
    <row r="135" spans="1:14" s="22" customFormat="1" x14ac:dyDescent="0.3">
      <c r="A135" s="1"/>
      <c r="B135" s="28"/>
      <c r="E135" s="28"/>
      <c r="F135" s="1"/>
      <c r="G135" s="1"/>
      <c r="H135" s="1"/>
      <c r="L135" s="1"/>
      <c r="M135" s="1"/>
      <c r="N135" s="1"/>
    </row>
    <row r="136" spans="1:14" s="22" customFormat="1" x14ac:dyDescent="0.3">
      <c r="A136" s="1"/>
      <c r="B136" s="28"/>
      <c r="E136" s="28"/>
      <c r="F136" s="1"/>
      <c r="G136" s="1"/>
      <c r="H136" s="1"/>
      <c r="L136" s="1"/>
      <c r="M136" s="1"/>
      <c r="N136" s="1"/>
    </row>
    <row r="137" spans="1:14" s="22" customFormat="1" x14ac:dyDescent="0.3">
      <c r="A137" s="1"/>
      <c r="B137" s="28"/>
      <c r="E137" s="28"/>
      <c r="F137" s="1"/>
      <c r="G137" s="1"/>
      <c r="H137" s="1"/>
      <c r="L137" s="1"/>
      <c r="M137" s="1"/>
      <c r="N137" s="1"/>
    </row>
    <row r="138" spans="1:14" s="22" customFormat="1" x14ac:dyDescent="0.3">
      <c r="A138" s="1"/>
      <c r="B138" s="28"/>
      <c r="E138" s="28"/>
      <c r="F138" s="1"/>
      <c r="G138" s="1"/>
      <c r="H138" s="1"/>
      <c r="L138" s="1"/>
      <c r="M138" s="1"/>
      <c r="N138" s="1"/>
    </row>
    <row r="139" spans="1:14" s="22" customFormat="1" x14ac:dyDescent="0.3">
      <c r="A139" s="1"/>
      <c r="B139" s="28"/>
      <c r="E139" s="28"/>
      <c r="F139" s="1"/>
      <c r="G139" s="1"/>
      <c r="H139" s="1"/>
      <c r="L139" s="1"/>
      <c r="M139" s="1"/>
      <c r="N139" s="1"/>
    </row>
    <row r="140" spans="1:14" s="22" customFormat="1" x14ac:dyDescent="0.3">
      <c r="A140" s="1"/>
      <c r="B140" s="28"/>
      <c r="E140" s="28"/>
      <c r="F140" s="1"/>
      <c r="G140" s="1"/>
      <c r="H140" s="1"/>
      <c r="L140" s="1"/>
      <c r="M140" s="1"/>
      <c r="N140" s="1"/>
    </row>
    <row r="141" spans="1:14" s="22" customFormat="1" x14ac:dyDescent="0.3">
      <c r="A141" s="1"/>
      <c r="B141" s="28"/>
      <c r="E141" s="28"/>
      <c r="F141" s="1"/>
      <c r="G141" s="1"/>
      <c r="H141" s="1"/>
      <c r="L141" s="1"/>
      <c r="M141" s="1"/>
      <c r="N141" s="1"/>
    </row>
    <row r="142" spans="1:14" s="22" customFormat="1" x14ac:dyDescent="0.3">
      <c r="A142" s="1"/>
      <c r="B142" s="28"/>
      <c r="E142" s="28"/>
      <c r="F142" s="1"/>
      <c r="G142" s="1"/>
      <c r="H142" s="1"/>
      <c r="L142" s="1"/>
      <c r="M142" s="1"/>
      <c r="N142" s="1"/>
    </row>
    <row r="143" spans="1:14" s="22" customFormat="1" x14ac:dyDescent="0.3">
      <c r="A143" s="1"/>
      <c r="B143" s="28"/>
      <c r="E143" s="28"/>
      <c r="F143" s="1"/>
      <c r="G143" s="1"/>
      <c r="H143" s="1"/>
      <c r="L143" s="1"/>
      <c r="M143" s="1"/>
      <c r="N143" s="1"/>
    </row>
    <row r="144" spans="1:14" s="22" customFormat="1" x14ac:dyDescent="0.3">
      <c r="A144" s="1"/>
      <c r="B144" s="28"/>
      <c r="E144" s="28"/>
      <c r="F144" s="1"/>
      <c r="G144" s="1"/>
      <c r="H144" s="1"/>
      <c r="L144" s="1"/>
      <c r="M144" s="1"/>
      <c r="N144" s="1"/>
    </row>
    <row r="145" spans="1:14" s="22" customFormat="1" x14ac:dyDescent="0.3">
      <c r="A145" s="1"/>
      <c r="B145" s="28"/>
      <c r="E145" s="28"/>
      <c r="F145" s="1"/>
      <c r="G145" s="1"/>
      <c r="H145" s="1"/>
      <c r="L145" s="1"/>
      <c r="M145" s="1"/>
      <c r="N145" s="1"/>
    </row>
    <row r="146" spans="1:14" s="22" customFormat="1" x14ac:dyDescent="0.3">
      <c r="A146" s="1"/>
      <c r="B146" s="28"/>
      <c r="E146" s="28"/>
      <c r="F146" s="1"/>
      <c r="G146" s="1"/>
      <c r="H146" s="1"/>
      <c r="L146" s="1"/>
      <c r="M146" s="1"/>
      <c r="N146" s="1"/>
    </row>
    <row r="147" spans="1:14" s="22" customFormat="1" x14ac:dyDescent="0.3">
      <c r="A147" s="1"/>
      <c r="B147" s="28"/>
      <c r="E147" s="28"/>
      <c r="F147" s="1"/>
      <c r="G147" s="1"/>
      <c r="H147" s="1"/>
      <c r="L147" s="1"/>
      <c r="M147" s="1"/>
      <c r="N147" s="1"/>
    </row>
    <row r="148" spans="1:14" s="22" customFormat="1" x14ac:dyDescent="0.3">
      <c r="A148" s="1"/>
      <c r="B148" s="28"/>
      <c r="E148" s="28"/>
      <c r="F148" s="1"/>
      <c r="G148" s="1"/>
      <c r="H148" s="1"/>
      <c r="L148" s="1"/>
      <c r="M148" s="1"/>
      <c r="N148" s="1"/>
    </row>
    <row r="149" spans="1:14" s="22" customFormat="1" x14ac:dyDescent="0.3">
      <c r="A149" s="1"/>
      <c r="B149" s="28"/>
      <c r="E149" s="28"/>
      <c r="F149" s="1"/>
      <c r="G149" s="1"/>
      <c r="H149" s="1"/>
      <c r="L149" s="1"/>
      <c r="M149" s="1"/>
      <c r="N149" s="1"/>
    </row>
    <row r="150" spans="1:14" s="22" customFormat="1" x14ac:dyDescent="0.3">
      <c r="A150" s="1"/>
      <c r="B150" s="28"/>
      <c r="E150" s="28"/>
      <c r="F150" s="1"/>
      <c r="G150" s="1"/>
      <c r="H150" s="1"/>
      <c r="L150" s="1"/>
      <c r="M150" s="1"/>
      <c r="N150" s="1"/>
    </row>
    <row r="151" spans="1:14" s="22" customFormat="1" x14ac:dyDescent="0.3">
      <c r="A151" s="1"/>
      <c r="B151" s="28"/>
      <c r="E151" s="28"/>
      <c r="F151" s="1"/>
      <c r="G151" s="1"/>
      <c r="H151" s="1"/>
      <c r="L151" s="1"/>
      <c r="M151" s="1"/>
      <c r="N151" s="1"/>
    </row>
    <row r="152" spans="1:14" s="22" customFormat="1" x14ac:dyDescent="0.3">
      <c r="A152" s="1"/>
      <c r="B152" s="28"/>
      <c r="E152" s="28"/>
      <c r="F152" s="1"/>
      <c r="G152" s="1"/>
      <c r="H152" s="1"/>
      <c r="L152" s="1"/>
      <c r="M152" s="1"/>
      <c r="N152" s="1"/>
    </row>
    <row r="153" spans="1:14" s="22" customFormat="1" x14ac:dyDescent="0.3">
      <c r="A153" s="1"/>
      <c r="B153" s="28"/>
      <c r="E153" s="28"/>
      <c r="F153" s="1"/>
      <c r="G153" s="1"/>
      <c r="H153" s="1"/>
      <c r="L153" s="1"/>
      <c r="M153" s="1"/>
      <c r="N153" s="1"/>
    </row>
    <row r="154" spans="1:14" s="22" customFormat="1" x14ac:dyDescent="0.3">
      <c r="A154" s="1"/>
      <c r="B154" s="28"/>
      <c r="E154" s="28"/>
      <c r="F154" s="1"/>
      <c r="G154" s="1"/>
      <c r="H154" s="1"/>
      <c r="L154" s="1"/>
      <c r="M154" s="1"/>
      <c r="N154" s="1"/>
    </row>
    <row r="155" spans="1:14" s="22" customFormat="1" x14ac:dyDescent="0.3">
      <c r="A155" s="1"/>
      <c r="B155" s="28"/>
      <c r="E155" s="28"/>
      <c r="F155" s="1"/>
      <c r="G155" s="1"/>
      <c r="H155" s="1"/>
      <c r="L155" s="1"/>
      <c r="M155" s="1"/>
      <c r="N155" s="1"/>
    </row>
    <row r="156" spans="1:14" s="22" customFormat="1" x14ac:dyDescent="0.3">
      <c r="A156" s="1"/>
      <c r="B156" s="28"/>
      <c r="E156" s="28"/>
      <c r="F156" s="1"/>
      <c r="G156" s="1"/>
      <c r="H156" s="1"/>
      <c r="L156" s="1"/>
      <c r="M156" s="1"/>
      <c r="N156" s="1"/>
    </row>
    <row r="157" spans="1:14" s="22" customFormat="1" x14ac:dyDescent="0.3">
      <c r="A157" s="1"/>
      <c r="B157" s="28"/>
      <c r="E157" s="28"/>
      <c r="F157" s="1"/>
      <c r="G157" s="1"/>
      <c r="H157" s="1"/>
      <c r="L157" s="1"/>
      <c r="M157" s="1"/>
      <c r="N157" s="1"/>
    </row>
    <row r="158" spans="1:14" s="22" customFormat="1" x14ac:dyDescent="0.3">
      <c r="A158" s="1"/>
      <c r="B158" s="28"/>
      <c r="E158" s="28"/>
      <c r="F158" s="1"/>
      <c r="G158" s="1"/>
      <c r="H158" s="1"/>
      <c r="L158" s="1"/>
      <c r="M158" s="1"/>
      <c r="N158" s="1"/>
    </row>
    <row r="159" spans="1:14" s="22" customFormat="1" x14ac:dyDescent="0.3">
      <c r="A159" s="1"/>
      <c r="B159" s="28"/>
      <c r="E159" s="28"/>
      <c r="F159" s="1"/>
      <c r="G159" s="1"/>
      <c r="H159" s="1"/>
      <c r="L159" s="1"/>
      <c r="M159" s="1"/>
      <c r="N159" s="1"/>
    </row>
    <row r="160" spans="1:14" s="22" customFormat="1" x14ac:dyDescent="0.3">
      <c r="A160" s="1"/>
      <c r="B160" s="28"/>
      <c r="E160" s="28"/>
      <c r="F160" s="1"/>
      <c r="G160" s="1"/>
      <c r="H160" s="1"/>
      <c r="L160" s="1"/>
      <c r="M160" s="1"/>
      <c r="N160" s="1"/>
    </row>
    <row r="161" spans="1:14" s="22" customFormat="1" x14ac:dyDescent="0.3">
      <c r="A161" s="1"/>
      <c r="B161" s="28"/>
      <c r="E161" s="28"/>
      <c r="F161" s="1"/>
      <c r="G161" s="1"/>
      <c r="H161" s="1"/>
      <c r="L161" s="1"/>
      <c r="M161" s="1"/>
      <c r="N161" s="1"/>
    </row>
    <row r="162" spans="1:14" s="22" customFormat="1" x14ac:dyDescent="0.3">
      <c r="A162" s="1"/>
      <c r="B162" s="28"/>
      <c r="E162" s="28"/>
      <c r="F162" s="1"/>
      <c r="G162" s="1"/>
      <c r="H162" s="1"/>
      <c r="L162" s="1"/>
      <c r="M162" s="1"/>
      <c r="N162" s="1"/>
    </row>
    <row r="163" spans="1:14" s="22" customFormat="1" x14ac:dyDescent="0.3">
      <c r="A163" s="1"/>
      <c r="B163" s="28"/>
      <c r="E163" s="28"/>
      <c r="F163" s="1"/>
      <c r="G163" s="1"/>
      <c r="H163" s="1"/>
      <c r="L163" s="1"/>
      <c r="M163" s="1"/>
      <c r="N163" s="1"/>
    </row>
    <row r="164" spans="1:14" s="22" customFormat="1" x14ac:dyDescent="0.3">
      <c r="A164" s="1"/>
      <c r="B164" s="28"/>
      <c r="E164" s="28"/>
      <c r="F164" s="1"/>
      <c r="G164" s="1"/>
      <c r="H164" s="1"/>
      <c r="L164" s="1"/>
      <c r="M164" s="1"/>
      <c r="N164" s="1"/>
    </row>
  </sheetData>
  <sortState ref="B12:K121">
    <sortCondition ref="C12:C121"/>
  </sortState>
  <mergeCells count="7">
    <mergeCell ref="C127:E127"/>
    <mergeCell ref="G127:H127"/>
    <mergeCell ref="B7:K7"/>
    <mergeCell ref="B8:K8"/>
    <mergeCell ref="B9:K9"/>
    <mergeCell ref="C126:E126"/>
    <mergeCell ref="G126:H126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2023-09-25T15:08:09Z</cp:lastPrinted>
  <dcterms:created xsi:type="dcterms:W3CDTF">2023-05-10T12:41:08Z</dcterms:created>
  <dcterms:modified xsi:type="dcterms:W3CDTF">2023-09-25T15:12:40Z</dcterms:modified>
</cp:coreProperties>
</file>