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un\11.OAI\Direccion Financiera\Noviembre 2023\"/>
    </mc:Choice>
  </mc:AlternateContent>
  <bookViews>
    <workbookView xWindow="0" yWindow="3000" windowWidth="19056" windowHeight="8916"/>
  </bookViews>
  <sheets>
    <sheet name="Noviembre" sheetId="1" r:id="rId1"/>
  </sheets>
  <definedNames>
    <definedName name="_xlnm._FilterDatabase" localSheetId="0" hidden="1">Noviembre!$A$10:$N$10</definedName>
    <definedName name="_xlnm.Print_Area" localSheetId="0">Noviembre!$B$1:$K$117</definedName>
    <definedName name="_xlnm.Print_Titles" localSheetId="0">Noviembre!$1:$10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1" l="1"/>
  <c r="C90" i="1" l="1"/>
  <c r="C89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H110" i="1" l="1"/>
  <c r="G110" i="1"/>
  <c r="I11" i="1" l="1"/>
</calcChain>
</file>

<file path=xl/sharedStrings.xml><?xml version="1.0" encoding="utf-8"?>
<sst xmlns="http://schemas.openxmlformats.org/spreadsheetml/2006/main" count="506" uniqueCount="303">
  <si>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</si>
  <si>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</si>
  <si>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</si>
  <si>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</si>
  <si>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</si>
  <si>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</si>
  <si>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</si>
  <si>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</si>
  <si>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</si>
  <si>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</si>
  <si>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</si>
  <si>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</si>
  <si>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</si>
  <si>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401037272</t>
  </si>
  <si>
    <t>CAASD</t>
  </si>
  <si>
    <t>101157216</t>
  </si>
  <si>
    <t>Melissa Cabrera</t>
  </si>
  <si>
    <t>402002364</t>
  </si>
  <si>
    <t>402006238</t>
  </si>
  <si>
    <t>101821256</t>
  </si>
  <si>
    <t>430096326</t>
  </si>
  <si>
    <t>101663741</t>
  </si>
  <si>
    <t>130432899</t>
  </si>
  <si>
    <t>APARTA HOTEL PLAZA NACO,SRL</t>
  </si>
  <si>
    <t>Ayuntamiento Municipio de Santiago</t>
  </si>
  <si>
    <t>CORAASAN</t>
  </si>
  <si>
    <t>EMPRESAS LAUREL SRL</t>
  </si>
  <si>
    <t>EDENORTE DOMINICANA, S.A</t>
  </si>
  <si>
    <t>MR NETWORKING,S.R.L</t>
  </si>
  <si>
    <t>FENATRAZONAS</t>
  </si>
  <si>
    <t>Juan Moquete</t>
  </si>
  <si>
    <t>OROX INVERSIONES,SRL</t>
  </si>
  <si>
    <t>YGNACIO HERNANDEZ HICIANO</t>
  </si>
  <si>
    <t>EDESUR DOMINICANA,S.A</t>
  </si>
  <si>
    <t>COMPAÑIA DOM.DE TELEFONOS,S.A</t>
  </si>
  <si>
    <t>130157482</t>
  </si>
  <si>
    <t>101766522</t>
  </si>
  <si>
    <t>00101682698</t>
  </si>
  <si>
    <t>101008067</t>
  </si>
  <si>
    <t>04800495279</t>
  </si>
  <si>
    <t>00101855021</t>
  </si>
  <si>
    <t>04701007827</t>
  </si>
  <si>
    <t>00101142743</t>
  </si>
  <si>
    <t>01200077103</t>
  </si>
  <si>
    <t>00105716955</t>
  </si>
  <si>
    <t>101001577</t>
  </si>
  <si>
    <t>101821248</t>
  </si>
  <si>
    <t>03100325053</t>
  </si>
  <si>
    <t>05600605306</t>
  </si>
  <si>
    <t>00108260621</t>
  </si>
  <si>
    <t>04700000724</t>
  </si>
  <si>
    <t>01800092007</t>
  </si>
  <si>
    <t>00101920924</t>
  </si>
  <si>
    <t>03100663073</t>
  </si>
  <si>
    <t>131388264</t>
  </si>
  <si>
    <t>EXCEL CONSULTING,SRL</t>
  </si>
  <si>
    <t>CADENA DE NOTICIAS RADIO,SRL</t>
  </si>
  <si>
    <t>Dulce M. Soto Fernández</t>
  </si>
  <si>
    <t>SANTO DOMINGO MOTORS COMPANY S.A.</t>
  </si>
  <si>
    <t>BRUNO EMIGDIO CALDERON TRONCOSO</t>
  </si>
  <si>
    <t>FABIO REYES GARCIA</t>
  </si>
  <si>
    <t>FRANKLIN FRANCISCO MILIAN CAPELLAN</t>
  </si>
  <si>
    <t>JOSE PAUL RODRIGUEZ MANCEBO</t>
  </si>
  <si>
    <t>RITA ELENA OGANDO SANTOS</t>
  </si>
  <si>
    <t>Yocasta Fernández Javier</t>
  </si>
  <si>
    <t>ALEJANDRA DEL CARMEN ANIDO HERRERA</t>
  </si>
  <si>
    <t>JOSE J. FERNANDEZ DELGADO</t>
  </si>
  <si>
    <t>Adalgiza Olivier Ravelo</t>
  </si>
  <si>
    <t>MDL ALTEKNATIVA TECH,SRL</t>
  </si>
  <si>
    <t>MARCEL ALEXIS JOSE BACO ERO</t>
  </si>
  <si>
    <t>LUZ CELESTE PEREZ LABOURT</t>
  </si>
  <si>
    <t>YRIS ESTELA ALMANZAR BETANCES</t>
  </si>
  <si>
    <t>CARMEN ROSA PERALTA</t>
  </si>
  <si>
    <t>INVERSIONES SIURANA,SRL</t>
  </si>
  <si>
    <t>Enc.Division Contabilidad</t>
  </si>
  <si>
    <t>131761569</t>
  </si>
  <si>
    <t>DITA SERVICES,SRL</t>
  </si>
  <si>
    <t>B1500000077</t>
  </si>
  <si>
    <t>B1500000259</t>
  </si>
  <si>
    <t>COMPRA UTILES VARIOS</t>
  </si>
  <si>
    <t>B1500000001</t>
  </si>
  <si>
    <t>B1500000039</t>
  </si>
  <si>
    <t>B1500000571</t>
  </si>
  <si>
    <t>101142456</t>
  </si>
  <si>
    <t>CENTRO DE TECNOLOGIA UNIVERSAL,SRL</t>
  </si>
  <si>
    <t>SERVICIO CAPACITACION</t>
  </si>
  <si>
    <t>124026954</t>
  </si>
  <si>
    <t>METRO TECNOLOGIA,SRL</t>
  </si>
  <si>
    <t>B1500000202</t>
  </si>
  <si>
    <t>401514682</t>
  </si>
  <si>
    <t>EVAL.DICTAMEN Y MOVILIDAD,SEPT</t>
  </si>
  <si>
    <t>131401945</t>
  </si>
  <si>
    <t>INVERSIONES SANFRA,SRL</t>
  </si>
  <si>
    <t>B1500000201</t>
  </si>
  <si>
    <t>B1500000303</t>
  </si>
  <si>
    <t>B1500000269</t>
  </si>
  <si>
    <t>B1500000278</t>
  </si>
  <si>
    <t>B1500000315</t>
  </si>
  <si>
    <t>B1500005299</t>
  </si>
  <si>
    <t>B1500005300</t>
  </si>
  <si>
    <t>B1500001006</t>
  </si>
  <si>
    <t>B1500046167</t>
  </si>
  <si>
    <t>B1500046379</t>
  </si>
  <si>
    <t>B1500000191</t>
  </si>
  <si>
    <t>B1500009723</t>
  </si>
  <si>
    <t>B1500047040</t>
  </si>
  <si>
    <t>B1500047252</t>
  </si>
  <si>
    <t>B1500294416</t>
  </si>
  <si>
    <t>B1500410153</t>
  </si>
  <si>
    <t>B1500410176</t>
  </si>
  <si>
    <t>B1500410201</t>
  </si>
  <si>
    <t>B1500412825</t>
  </si>
  <si>
    <t>B1500000951</t>
  </si>
  <si>
    <t>B1500000223</t>
  </si>
  <si>
    <t>B1500026505</t>
  </si>
  <si>
    <t>B1500000363</t>
  </si>
  <si>
    <t>E450000023970</t>
  </si>
  <si>
    <t>E450000025162</t>
  </si>
  <si>
    <t>E450000024004</t>
  </si>
  <si>
    <t>E450000023699</t>
  </si>
  <si>
    <t>E450000025177</t>
  </si>
  <si>
    <t>E450000025009</t>
  </si>
  <si>
    <t>E450000025039</t>
  </si>
  <si>
    <t>B1500000518</t>
  </si>
  <si>
    <t>B1500000520</t>
  </si>
  <si>
    <t>B1500000521</t>
  </si>
  <si>
    <t>B1500000522</t>
  </si>
  <si>
    <t>B1500000534</t>
  </si>
  <si>
    <t>B1500000535</t>
  </si>
  <si>
    <t>B1500000536</t>
  </si>
  <si>
    <t>B1500000649</t>
  </si>
  <si>
    <t>B1500000320</t>
  </si>
  <si>
    <t>B1500000361</t>
  </si>
  <si>
    <t>B1500000660</t>
  </si>
  <si>
    <t>B1500000012</t>
  </si>
  <si>
    <t>B1500000014</t>
  </si>
  <si>
    <t>B1500029428</t>
  </si>
  <si>
    <t>B1500001011</t>
  </si>
  <si>
    <t>B1500000294</t>
  </si>
  <si>
    <t>B1500000096</t>
  </si>
  <si>
    <t>B1500000198</t>
  </si>
  <si>
    <t>B1500000069</t>
  </si>
  <si>
    <t>B1500000225</t>
  </si>
  <si>
    <t>B1500000377</t>
  </si>
  <si>
    <t>B1500000149</t>
  </si>
  <si>
    <t>B1500000317</t>
  </si>
  <si>
    <t>B1500000082</t>
  </si>
  <si>
    <t>B1500000907</t>
  </si>
  <si>
    <t>B1500000079</t>
  </si>
  <si>
    <t>B1500000292</t>
  </si>
  <si>
    <t>B1500000120</t>
  </si>
  <si>
    <t>B1500000121</t>
  </si>
  <si>
    <t>B1500000432</t>
  </si>
  <si>
    <t>B1500000381</t>
  </si>
  <si>
    <t>B1500000549</t>
  </si>
  <si>
    <t>E450000000003</t>
  </si>
  <si>
    <t>E450000000013</t>
  </si>
  <si>
    <t>E450000000014</t>
  </si>
  <si>
    <t>B1500000065</t>
  </si>
  <si>
    <t>B1500000305</t>
  </si>
  <si>
    <t>B1500000123</t>
  </si>
  <si>
    <t>B1300000061</t>
  </si>
  <si>
    <t>B1500005326</t>
  </si>
  <si>
    <t>B1500128983</t>
  </si>
  <si>
    <t>B1500129181</t>
  </si>
  <si>
    <t>B1500129210</t>
  </si>
  <si>
    <t>B1500390280</t>
  </si>
  <si>
    <t>B1500000015</t>
  </si>
  <si>
    <t>B1500002195</t>
  </si>
  <si>
    <t>B1500100748</t>
  </si>
  <si>
    <t>B1500100708</t>
  </si>
  <si>
    <t>B1500104332</t>
  </si>
  <si>
    <t>B1500317523</t>
  </si>
  <si>
    <t>B1500000087</t>
  </si>
  <si>
    <t>B1500000380</t>
  </si>
  <si>
    <t>B1500000429</t>
  </si>
  <si>
    <t>B1500000550</t>
  </si>
  <si>
    <t>B1500000387</t>
  </si>
  <si>
    <t>B1500000167</t>
  </si>
  <si>
    <t>RRHH-2023-0034</t>
  </si>
  <si>
    <t>430059234</t>
  </si>
  <si>
    <t>02700022417</t>
  </si>
  <si>
    <t>04700024807</t>
  </si>
  <si>
    <t>01000067890</t>
  </si>
  <si>
    <t>101069912</t>
  </si>
  <si>
    <t>401007479</t>
  </si>
  <si>
    <t>401516454</t>
  </si>
  <si>
    <t>101820217</t>
  </si>
  <si>
    <t>00200492171</t>
  </si>
  <si>
    <t>131867189</t>
  </si>
  <si>
    <t>131161162</t>
  </si>
  <si>
    <t>131974791</t>
  </si>
  <si>
    <t>132260813</t>
  </si>
  <si>
    <t>122027442</t>
  </si>
  <si>
    <t>130892972</t>
  </si>
  <si>
    <t>130713928</t>
  </si>
  <si>
    <t>130640629</t>
  </si>
  <si>
    <t>131246532</t>
  </si>
  <si>
    <t>101863706</t>
  </si>
  <si>
    <t>401007452</t>
  </si>
  <si>
    <t>132075366</t>
  </si>
  <si>
    <t>131424449</t>
  </si>
  <si>
    <t>132304861</t>
  </si>
  <si>
    <t>430149454</t>
  </si>
  <si>
    <t>IDESIP</t>
  </si>
  <si>
    <t>ANGEL MATEO GIL</t>
  </si>
  <si>
    <t>RAFAELINA M. CONCEPCION LANTIGUA</t>
  </si>
  <si>
    <t>RAQUEL M. BARRANCO VENTURA</t>
  </si>
  <si>
    <t>MAPFRE BHD COMPAÑIA DE SEGUROS,S.A</t>
  </si>
  <si>
    <t>AYUNTAMIENTO DEL DISTRITO NACIONAL</t>
  </si>
  <si>
    <t>SEGURO NACIONAL DE SALUD</t>
  </si>
  <si>
    <t>EDEESTE</t>
  </si>
  <si>
    <t>VIOLETA LUNA</t>
  </si>
  <si>
    <t>JCP SERVICIOS DE PROTECCION CONTRA INCENDIOS,SRL</t>
  </si>
  <si>
    <t>GRUPO TIMOTEO,SRL</t>
  </si>
  <si>
    <t>REPUESTOS MAROCA,SRL</t>
  </si>
  <si>
    <t>SRI DOMINICANA,SRL</t>
  </si>
  <si>
    <t>SERVICIOS EMPRESARIALES CANAAN,SRL</t>
  </si>
  <si>
    <t>AH EDITORA OFFSET,SRL</t>
  </si>
  <si>
    <t>MUDANZAS DOMINICANAS,SRL</t>
  </si>
  <si>
    <t>DANIEL ACOSTA &amp; CIA EIRL</t>
  </si>
  <si>
    <t>SERVICIOS MARGARITA CABRERA SRL</t>
  </si>
  <si>
    <t>JARDIN ILUSIONES, SRL</t>
  </si>
  <si>
    <t>INAPA</t>
  </si>
  <si>
    <t>EXPERT CLEANER SQE,SRL</t>
  </si>
  <si>
    <t>Amaram Enterprise, SRL</t>
  </si>
  <si>
    <t>MGA METODOS LITERARIOS,SRL</t>
  </si>
  <si>
    <t>COLECTOR CONTRIBUCIONES A LA TESORERIA DE LA SEGURIDAD SOCIAL</t>
  </si>
  <si>
    <t>EVAL. NEUROPSICOLOGICA,OCT/23</t>
  </si>
  <si>
    <t>EVAL.DICTSAMEN Y MOVILIDAD,SEP</t>
  </si>
  <si>
    <t>RECOG. BASURA CMR-II,ABR/2020</t>
  </si>
  <si>
    <t>RECOG. BASURA CMR-II,MAY/2020</t>
  </si>
  <si>
    <t>SEGURO VIDA EMPL. OCT/2023</t>
  </si>
  <si>
    <t>RECOG. BASURA ALMAC,OCT/23</t>
  </si>
  <si>
    <t>RECOGIDA BASURA CNSS,OCT/23</t>
  </si>
  <si>
    <t>SEGURO COMPL. EMPL.NOV/2023</t>
  </si>
  <si>
    <t>ALQ.LOCAL PISO 11,NOV/2023</t>
  </si>
  <si>
    <t>ALMACEN ARCHIVO,NOV/2023</t>
  </si>
  <si>
    <t>TORRE SS.,NOV/2023</t>
  </si>
  <si>
    <t>ENERGIA ELECT.09/09-10/10</t>
  </si>
  <si>
    <t>CMN-0, 04/09 AL 05/10/2023</t>
  </si>
  <si>
    <t>TORRE,02/09 AL 03/10/2023</t>
  </si>
  <si>
    <t>PISO 11, 16/09 AL 17/10/2023</t>
  </si>
  <si>
    <t>CMR-I, 10/09 AL 11/10/2023</t>
  </si>
  <si>
    <t>SERVICIO PUBLICIDAD,SEPT/23</t>
  </si>
  <si>
    <t>SERVICIOS ESPECIALES DE MANTEN</t>
  </si>
  <si>
    <t>MANT. VEHICULO CNSS</t>
  </si>
  <si>
    <t>MONTAJE PUERTAS EN OFICINA CNS</t>
  </si>
  <si>
    <t>SUMARIA CNSS, OCT/2023</t>
  </si>
  <si>
    <t>FLOTA EMPL. CNSS,,OCT/2023</t>
  </si>
  <si>
    <t>CENTRAL CGCNSS,OCT/2023</t>
  </si>
  <si>
    <t>INTERNET CNSS, OCT/2023</t>
  </si>
  <si>
    <t>INTERNET Y TEL. CGCNSS,OCT/23</t>
  </si>
  <si>
    <t>MODEN INTERNET,OCT/2023</t>
  </si>
  <si>
    <t>INERNET GG CNSS,OCT/2023</t>
  </si>
  <si>
    <t>MANT.VEHICILO CNSS</t>
  </si>
  <si>
    <t>MANT.VEHICULO CNSS</t>
  </si>
  <si>
    <t>LIMPIEZA OFIC. PISO 11,OCT/23</t>
  </si>
  <si>
    <t>SERV. FUMIGACION.SEPT/23</t>
  </si>
  <si>
    <t>MANT. Y REPARAC. SISTEMA ALARM</t>
  </si>
  <si>
    <t>MANT. ASCENSORES,SEPT/2023</t>
  </si>
  <si>
    <t>MANT. ASCENSORES,OCT/2023</t>
  </si>
  <si>
    <t>CMR-II,29/09 AL 30/10/2029</t>
  </si>
  <si>
    <t>ALQ. PARQUEOS EMPL.NOV/2023</t>
  </si>
  <si>
    <t>ALMUERZO PERS. CNSS,SEPT/2023</t>
  </si>
  <si>
    <t>SERV.INTERNET,NOV/2023</t>
  </si>
  <si>
    <t>EVAL. DICTAMEN Y MOV. OCT/2023</t>
  </si>
  <si>
    <t>EVAL.DICTAMEN Y MOVILIDAD,OCT</t>
  </si>
  <si>
    <t>COMPRA CAJAS PARA ALMACENAMIN</t>
  </si>
  <si>
    <t>EVAL. DCITAMEN Y MOV.OCT/2023</t>
  </si>
  <si>
    <t>ASIT. CTD/SRL OCT-2023</t>
  </si>
  <si>
    <t>IMPRESION SOBRES CON LOGO CNSS</t>
  </si>
  <si>
    <t>SERVICIO TRANS.HACIA ALMACEN</t>
  </si>
  <si>
    <t>SERV. REP. VEHICULO DEL CNSS</t>
  </si>
  <si>
    <t>SUMINISTRO PARA IMPRESORA</t>
  </si>
  <si>
    <t>SERVICIOS DE CATERING,09/10/23</t>
  </si>
  <si>
    <t>SERVICIO CATERING,27/10/2023</t>
  </si>
  <si>
    <t>SERVICIO DE CATERING,27/10/23</t>
  </si>
  <si>
    <t>ADQ. DE BATERIAS UPS PARA CNSS</t>
  </si>
  <si>
    <t>ALQUILER LOCAL CMNRO NOV/23</t>
  </si>
  <si>
    <t>SERV. DE EVAL. NEUROPSI.</t>
  </si>
  <si>
    <t>ALQUILER DE MOB Y EQUI.</t>
  </si>
  <si>
    <t>REPOSIC.N FONDOS C.CHICA CMN-0</t>
  </si>
  <si>
    <t>CMR-II,NOV/2023</t>
  </si>
  <si>
    <t>AGUA Y ALCAN. ALMAC.NOV/23</t>
  </si>
  <si>
    <t>AGUA DE POZO. CNSS,NOV/23</t>
  </si>
  <si>
    <t>AGUA Y ALCANT.CNSS,NOV/203</t>
  </si>
  <si>
    <t>CMR-II, 01/10 AL 01/11/2023</t>
  </si>
  <si>
    <t>PIEZAS PARA ASCENSORES</t>
  </si>
  <si>
    <t>SERVICIO FLORISTERIA</t>
  </si>
  <si>
    <t>SERV. AGUA</t>
  </si>
  <si>
    <t>AGUA Y ALCANT.CMR-I,SEPT/23</t>
  </si>
  <si>
    <t>SERV. JARDINERIA ,OCT/2023</t>
  </si>
  <si>
    <t>SERVICIO TRANS. HACIA ALMACEN</t>
  </si>
  <si>
    <t>ADQ. SUMINISTROS MEDICOS</t>
  </si>
  <si>
    <t>SERV. PINTURA VEHICULO CNSS</t>
  </si>
  <si>
    <t>SERV. PUBLICIDAD OCT 2023</t>
  </si>
  <si>
    <t>PUBLICIDAD TELEVISIVA OCT 2023</t>
  </si>
  <si>
    <t>SERVICIOS PROFESIONALES</t>
  </si>
  <si>
    <t>RECARGO TSS,JUL-OCT/2023</t>
  </si>
  <si>
    <t>Informe mensual de Pagos a suplidores al 30 de noviembre 2023</t>
  </si>
  <si>
    <t>CONSEJO NACIONAL DE SEGURIDAD SOCIAL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</si>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</sst>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riak"/>
    </font>
    <font>
      <b/>
      <sz val="12"/>
      <color theme="1"/>
      <name val="Ariak"/>
    </font>
    <font>
      <sz val="12"/>
      <name val="Ariak"/>
    </font>
    <font>
      <b/>
      <u/>
      <sz val="12"/>
      <color theme="1"/>
      <name val="Ariak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2"/>
    <xf numFmtId="0" fontId="2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Fill="1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 applyFill="1" applyAlignment="1">
      <alignment wrapText="1"/>
    </xf>
    <xf numFmtId="0" fontId="1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/>
    <xf numFmtId="0" fontId="5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64" fontId="6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0" fontId="5" fillId="2" borderId="2" xfId="2" applyFont="1" applyFill="1" applyBorder="1" applyAlignment="1">
      <alignment vertical="center"/>
    </xf>
    <xf numFmtId="39" fontId="5" fillId="2" borderId="2" xfId="2" applyNumberFormat="1" applyFont="1" applyFill="1" applyBorder="1"/>
    <xf numFmtId="43" fontId="4" fillId="2" borderId="2" xfId="1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39" fontId="4" fillId="0" borderId="0" xfId="2" applyNumberFormat="1" applyFont="1" applyBorder="1"/>
    <xf numFmtId="0" fontId="4" fillId="0" borderId="0" xfId="2" applyFont="1" applyBorder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 vertical="center" indent="1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/>
    <xf numFmtId="39" fontId="4" fillId="0" borderId="0" xfId="2" applyNumberFormat="1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0</xdr:row>
      <xdr:rowOff>0</xdr:rowOff>
    </xdr:from>
    <xdr:ext cx="120967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0"/>
          <a:ext cx="120967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showGridLines="0" tabSelected="1" topLeftCell="A46" zoomScale="112" zoomScaleNormal="112" zoomScaleSheetLayoutView="100" workbookViewId="0">
      <selection activeCell="E62" sqref="E62"/>
    </sheetView>
  </sheetViews>
  <sheetFormatPr baseColWidth="10" defaultColWidth="11.44140625" defaultRowHeight="14.4"/>
  <cols>
    <col min="1" max="1" width="3" style="1" customWidth="1"/>
    <col min="2" max="2" width="14.5546875" style="7" customWidth="1"/>
    <col min="3" max="3" width="12.109375" style="6" bestFit="1" customWidth="1"/>
    <col min="4" max="4" width="12.21875" style="6" bestFit="1" customWidth="1"/>
    <col min="5" max="5" width="48.44140625" style="7" customWidth="1"/>
    <col min="6" max="6" width="43" style="1" bestFit="1" customWidth="1"/>
    <col min="7" max="8" width="14.77734375" style="1" bestFit="1" customWidth="1"/>
    <col min="9" max="9" width="10.5546875" style="6" bestFit="1" customWidth="1"/>
    <col min="10" max="10" width="12.44140625" style="6" bestFit="1" customWidth="1"/>
    <col min="11" max="11" width="12.44140625" style="6" customWidth="1"/>
    <col min="12" max="12" width="12.6640625" style="1" bestFit="1" customWidth="1"/>
    <col min="13" max="16384" width="11.44140625" style="1"/>
  </cols>
  <sheetData>
    <row r="1" spans="2:12" ht="15.6">
      <c r="B1" s="12"/>
      <c r="C1" s="13"/>
      <c r="D1" s="13"/>
      <c r="E1" s="12"/>
      <c r="F1" s="14"/>
      <c r="G1" s="14"/>
      <c r="H1" s="14"/>
      <c r="I1" s="13"/>
      <c r="J1" s="13"/>
      <c r="K1" s="13"/>
    </row>
    <row r="2" spans="2:12" ht="15.6">
      <c r="B2" s="12"/>
      <c r="C2" s="13"/>
      <c r="D2" s="13"/>
      <c r="E2" s="12"/>
      <c r="F2" s="14"/>
      <c r="G2" s="14"/>
      <c r="H2" s="14"/>
      <c r="I2" s="13"/>
      <c r="J2" s="13"/>
      <c r="K2" s="13"/>
    </row>
    <row r="3" spans="2:12" ht="15.6">
      <c r="B3" s="12"/>
      <c r="C3" s="13"/>
      <c r="D3" s="13"/>
      <c r="E3" s="12"/>
      <c r="F3" s="14"/>
      <c r="G3" s="14"/>
      <c r="H3" s="14"/>
      <c r="I3" s="13"/>
      <c r="J3" s="13"/>
      <c r="K3" s="13"/>
    </row>
    <row r="4" spans="2:12" ht="15.6">
      <c r="B4" s="12"/>
      <c r="C4" s="13"/>
      <c r="D4" s="13"/>
      <c r="E4" s="12"/>
      <c r="F4" s="14"/>
      <c r="G4" s="14"/>
      <c r="H4" s="14"/>
      <c r="I4" s="13"/>
      <c r="J4" s="13"/>
      <c r="K4" s="13"/>
    </row>
    <row r="5" spans="2:12" ht="15.6">
      <c r="B5" s="12"/>
      <c r="C5" s="13"/>
      <c r="D5" s="13"/>
      <c r="E5" s="12"/>
      <c r="F5" s="14"/>
      <c r="G5" s="14"/>
      <c r="H5" s="14"/>
      <c r="I5" s="13"/>
      <c r="J5" s="13"/>
      <c r="K5" s="13"/>
    </row>
    <row r="6" spans="2:12" ht="15.6">
      <c r="B6" s="12"/>
      <c r="C6" s="13"/>
      <c r="D6" s="13"/>
      <c r="E6" s="12"/>
      <c r="F6" s="14"/>
      <c r="G6" s="14"/>
      <c r="H6" s="14"/>
      <c r="I6" s="13"/>
      <c r="J6" s="13"/>
      <c r="K6" s="13"/>
    </row>
    <row r="7" spans="2:12" ht="28.5" customHeight="1">
      <c r="B7" s="43" t="s">
        <v>0</v>
      </c>
      <c r="C7" s="43"/>
      <c r="D7" s="43"/>
      <c r="E7" s="43"/>
      <c r="F7" s="43"/>
      <c r="G7" s="43"/>
      <c r="H7" s="43"/>
      <c r="I7" s="43"/>
      <c r="J7" s="43"/>
      <c r="K7" s="43"/>
      <c r="L7" s="2"/>
    </row>
    <row r="8" spans="2:12" ht="15.6">
      <c r="B8" s="44" t="s">
        <v>300</v>
      </c>
      <c r="C8" s="44"/>
      <c r="D8" s="44"/>
      <c r="E8" s="44"/>
      <c r="F8" s="44"/>
      <c r="G8" s="44"/>
      <c r="H8" s="44"/>
      <c r="I8" s="44"/>
      <c r="J8" s="44"/>
      <c r="K8" s="44"/>
    </row>
    <row r="9" spans="2:12" ht="15.6"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</row>
    <row r="10" spans="2:12" s="3" customFormat="1" ht="46.8">
      <c r="B10" s="15" t="s">
        <v>2</v>
      </c>
      <c r="C10" s="16" t="s">
        <v>3</v>
      </c>
      <c r="D10" s="16" t="s">
        <v>4</v>
      </c>
      <c r="E10" s="15" t="s">
        <v>5</v>
      </c>
      <c r="F10" s="15" t="s">
        <v>6</v>
      </c>
      <c r="G10" s="17" t="s">
        <v>7</v>
      </c>
      <c r="H10" s="17" t="s">
        <v>8</v>
      </c>
      <c r="I10" s="16" t="s">
        <v>9</v>
      </c>
      <c r="J10" s="16" t="s">
        <v>10</v>
      </c>
      <c r="K10" s="16" t="s">
        <v>11</v>
      </c>
      <c r="L10" s="8"/>
    </row>
    <row r="11" spans="2:12" s="4" customFormat="1" ht="15.6">
      <c r="B11" s="18" t="s">
        <v>94</v>
      </c>
      <c r="C11" s="19">
        <f t="shared" ref="C11:C17" si="0">DATE(2023,11,1)</f>
        <v>45231</v>
      </c>
      <c r="D11" s="18" t="s">
        <v>180</v>
      </c>
      <c r="E11" s="18" t="s">
        <v>204</v>
      </c>
      <c r="F11" s="18" t="s">
        <v>228</v>
      </c>
      <c r="G11" s="20">
        <v>60500</v>
      </c>
      <c r="H11" s="20">
        <v>60500</v>
      </c>
      <c r="I11" s="21">
        <f t="shared" ref="I11:I74" si="1">+G11-H11</f>
        <v>0</v>
      </c>
      <c r="J11" s="22">
        <v>45260</v>
      </c>
      <c r="K11" s="23" t="s">
        <v>12</v>
      </c>
      <c r="L11" s="9"/>
    </row>
    <row r="12" spans="2:12" s="4" customFormat="1" ht="15.6">
      <c r="B12" s="18" t="s">
        <v>95</v>
      </c>
      <c r="C12" s="19">
        <f t="shared" si="0"/>
        <v>45231</v>
      </c>
      <c r="D12" s="18" t="s">
        <v>181</v>
      </c>
      <c r="E12" s="18" t="s">
        <v>205</v>
      </c>
      <c r="F12" s="18" t="s">
        <v>229</v>
      </c>
      <c r="G12" s="20">
        <v>59500</v>
      </c>
      <c r="H12" s="20">
        <v>59500</v>
      </c>
      <c r="I12" s="21">
        <f t="shared" si="1"/>
        <v>0</v>
      </c>
      <c r="J12" s="22">
        <v>45260</v>
      </c>
      <c r="K12" s="23" t="s">
        <v>12</v>
      </c>
      <c r="L12" s="9"/>
    </row>
    <row r="13" spans="2:12" s="4" customFormat="1" ht="15.6">
      <c r="B13" s="18" t="s">
        <v>96</v>
      </c>
      <c r="C13" s="19">
        <f t="shared" si="0"/>
        <v>45231</v>
      </c>
      <c r="D13" s="18" t="s">
        <v>182</v>
      </c>
      <c r="E13" s="18" t="s">
        <v>206</v>
      </c>
      <c r="F13" s="18" t="s">
        <v>90</v>
      </c>
      <c r="G13" s="20">
        <v>74000</v>
      </c>
      <c r="H13" s="20">
        <v>74000</v>
      </c>
      <c r="I13" s="21">
        <f t="shared" si="1"/>
        <v>0</v>
      </c>
      <c r="J13" s="22">
        <v>45260</v>
      </c>
      <c r="K13" s="23" t="s">
        <v>12</v>
      </c>
      <c r="L13" s="9"/>
    </row>
    <row r="14" spans="2:12" s="4" customFormat="1" ht="15.6">
      <c r="B14" s="18" t="s">
        <v>97</v>
      </c>
      <c r="C14" s="19">
        <f t="shared" si="0"/>
        <v>45231</v>
      </c>
      <c r="D14" s="18" t="s">
        <v>183</v>
      </c>
      <c r="E14" s="18" t="s">
        <v>207</v>
      </c>
      <c r="F14" s="18" t="s">
        <v>90</v>
      </c>
      <c r="G14" s="20">
        <v>200000</v>
      </c>
      <c r="H14" s="20">
        <v>200000</v>
      </c>
      <c r="I14" s="21">
        <f t="shared" si="1"/>
        <v>0</v>
      </c>
      <c r="J14" s="22">
        <v>45260</v>
      </c>
      <c r="K14" s="23" t="s">
        <v>12</v>
      </c>
      <c r="L14" s="9"/>
    </row>
    <row r="15" spans="2:12" s="4" customFormat="1" ht="15.6">
      <c r="B15" s="18" t="s">
        <v>98</v>
      </c>
      <c r="C15" s="19">
        <f t="shared" si="0"/>
        <v>45231</v>
      </c>
      <c r="D15" s="18" t="s">
        <v>17</v>
      </c>
      <c r="E15" s="18" t="s">
        <v>24</v>
      </c>
      <c r="F15" s="18" t="s">
        <v>230</v>
      </c>
      <c r="G15" s="20">
        <v>1887</v>
      </c>
      <c r="H15" s="20">
        <v>1887</v>
      </c>
      <c r="I15" s="21">
        <f t="shared" si="1"/>
        <v>0</v>
      </c>
      <c r="J15" s="22">
        <v>45260</v>
      </c>
      <c r="K15" s="23" t="s">
        <v>12</v>
      </c>
      <c r="L15" s="9"/>
    </row>
    <row r="16" spans="2:12" s="4" customFormat="1" ht="15.6">
      <c r="B16" s="18" t="s">
        <v>99</v>
      </c>
      <c r="C16" s="19">
        <f t="shared" si="0"/>
        <v>45231</v>
      </c>
      <c r="D16" s="18" t="s">
        <v>17</v>
      </c>
      <c r="E16" s="18" t="s">
        <v>24</v>
      </c>
      <c r="F16" s="18" t="s">
        <v>231</v>
      </c>
      <c r="G16" s="20">
        <v>1887</v>
      </c>
      <c r="H16" s="20">
        <v>1887</v>
      </c>
      <c r="I16" s="21">
        <f t="shared" si="1"/>
        <v>0</v>
      </c>
      <c r="J16" s="22">
        <v>45260</v>
      </c>
      <c r="K16" s="23" t="s">
        <v>12</v>
      </c>
      <c r="L16" s="9"/>
    </row>
    <row r="17" spans="2:12" s="4" customFormat="1" ht="15.6">
      <c r="B17" s="18" t="s">
        <v>100</v>
      </c>
      <c r="C17" s="19">
        <f t="shared" si="0"/>
        <v>45231</v>
      </c>
      <c r="D17" s="18" t="s">
        <v>184</v>
      </c>
      <c r="E17" s="18" t="s">
        <v>208</v>
      </c>
      <c r="F17" s="18" t="s">
        <v>232</v>
      </c>
      <c r="G17" s="20">
        <v>67024.92</v>
      </c>
      <c r="H17" s="20">
        <v>67024.92</v>
      </c>
      <c r="I17" s="21">
        <f t="shared" si="1"/>
        <v>0</v>
      </c>
      <c r="J17" s="22">
        <v>45260</v>
      </c>
      <c r="K17" s="23" t="s">
        <v>12</v>
      </c>
      <c r="L17" s="9"/>
    </row>
    <row r="18" spans="2:12" s="4" customFormat="1" ht="15.6">
      <c r="B18" s="18" t="s">
        <v>101</v>
      </c>
      <c r="C18" s="19">
        <f>DATE(2023,11,8)</f>
        <v>45238</v>
      </c>
      <c r="D18" s="18" t="s">
        <v>185</v>
      </c>
      <c r="E18" s="18" t="s">
        <v>209</v>
      </c>
      <c r="F18" s="18" t="s">
        <v>233</v>
      </c>
      <c r="G18" s="20">
        <v>3218</v>
      </c>
      <c r="H18" s="20">
        <v>3218</v>
      </c>
      <c r="I18" s="21">
        <f t="shared" si="1"/>
        <v>0</v>
      </c>
      <c r="J18" s="22">
        <v>45260</v>
      </c>
      <c r="K18" s="23" t="s">
        <v>12</v>
      </c>
      <c r="L18" s="9"/>
    </row>
    <row r="19" spans="2:12" s="4" customFormat="1" ht="15.6">
      <c r="B19" s="18" t="s">
        <v>102</v>
      </c>
      <c r="C19" s="19">
        <f>DATE(2023,11,8)</f>
        <v>45238</v>
      </c>
      <c r="D19" s="18" t="s">
        <v>185</v>
      </c>
      <c r="E19" s="18" t="s">
        <v>209</v>
      </c>
      <c r="F19" s="18" t="s">
        <v>234</v>
      </c>
      <c r="G19" s="20">
        <v>7039</v>
      </c>
      <c r="H19" s="20">
        <v>7039</v>
      </c>
      <c r="I19" s="21">
        <f t="shared" si="1"/>
        <v>0</v>
      </c>
      <c r="J19" s="22">
        <v>45260</v>
      </c>
      <c r="K19" s="23" t="s">
        <v>12</v>
      </c>
      <c r="L19" s="9"/>
    </row>
    <row r="20" spans="2:12" s="4" customFormat="1" ht="15.6">
      <c r="B20" s="18" t="s">
        <v>103</v>
      </c>
      <c r="C20" s="19">
        <f>DATE(2023,11,8)</f>
        <v>45238</v>
      </c>
      <c r="D20" s="18" t="s">
        <v>51</v>
      </c>
      <c r="E20" s="18" t="s">
        <v>70</v>
      </c>
      <c r="F20" s="18" t="s">
        <v>90</v>
      </c>
      <c r="G20" s="20">
        <v>65000</v>
      </c>
      <c r="H20" s="20">
        <v>65000</v>
      </c>
      <c r="I20" s="21">
        <f t="shared" si="1"/>
        <v>0</v>
      </c>
      <c r="J20" s="22">
        <v>45260</v>
      </c>
      <c r="K20" s="23" t="s">
        <v>12</v>
      </c>
      <c r="L20" s="9"/>
    </row>
    <row r="21" spans="2:12" s="4" customFormat="1" ht="15.6">
      <c r="B21" s="18" t="s">
        <v>104</v>
      </c>
      <c r="C21" s="19">
        <f>DATE(2023,11,8)</f>
        <v>45238</v>
      </c>
      <c r="D21" s="18" t="s">
        <v>186</v>
      </c>
      <c r="E21" s="18" t="s">
        <v>210</v>
      </c>
      <c r="F21" s="18" t="s">
        <v>235</v>
      </c>
      <c r="G21" s="20">
        <v>324385.2</v>
      </c>
      <c r="H21" s="20">
        <v>324385.2</v>
      </c>
      <c r="I21" s="21">
        <f t="shared" si="1"/>
        <v>0</v>
      </c>
      <c r="J21" s="22">
        <v>45260</v>
      </c>
      <c r="K21" s="23" t="s">
        <v>12</v>
      </c>
      <c r="L21" s="9"/>
    </row>
    <row r="22" spans="2:12" s="4" customFormat="1" ht="15.6">
      <c r="B22" s="18" t="s">
        <v>81</v>
      </c>
      <c r="C22" s="19">
        <f t="shared" ref="C22:C29" si="2">DATE(2023,11,9)</f>
        <v>45239</v>
      </c>
      <c r="D22" s="18" t="s">
        <v>15</v>
      </c>
      <c r="E22" s="18" t="s">
        <v>23</v>
      </c>
      <c r="F22" s="18" t="s">
        <v>236</v>
      </c>
      <c r="G22" s="20">
        <v>634250</v>
      </c>
      <c r="H22" s="20">
        <v>634250</v>
      </c>
      <c r="I22" s="21">
        <f t="shared" si="1"/>
        <v>0</v>
      </c>
      <c r="J22" s="22">
        <v>45260</v>
      </c>
      <c r="K22" s="23" t="s">
        <v>12</v>
      </c>
      <c r="L22" s="9"/>
    </row>
    <row r="23" spans="2:12" s="4" customFormat="1" ht="15.6">
      <c r="B23" s="18" t="s">
        <v>105</v>
      </c>
      <c r="C23" s="19">
        <f t="shared" si="2"/>
        <v>45239</v>
      </c>
      <c r="D23" s="18" t="s">
        <v>185</v>
      </c>
      <c r="E23" s="18" t="s">
        <v>209</v>
      </c>
      <c r="F23" s="18" t="s">
        <v>237</v>
      </c>
      <c r="G23" s="20">
        <v>3045</v>
      </c>
      <c r="H23" s="20">
        <v>3045</v>
      </c>
      <c r="I23" s="21">
        <f t="shared" si="1"/>
        <v>0</v>
      </c>
      <c r="J23" s="22">
        <v>45260</v>
      </c>
      <c r="K23" s="23" t="s">
        <v>12</v>
      </c>
      <c r="L23" s="9"/>
    </row>
    <row r="24" spans="2:12" s="4" customFormat="1" ht="15.6">
      <c r="B24" s="18" t="s">
        <v>106</v>
      </c>
      <c r="C24" s="19">
        <f t="shared" si="2"/>
        <v>45239</v>
      </c>
      <c r="D24" s="18" t="s">
        <v>185</v>
      </c>
      <c r="E24" s="18" t="s">
        <v>209</v>
      </c>
      <c r="F24" s="18" t="s">
        <v>238</v>
      </c>
      <c r="G24" s="20">
        <v>6661</v>
      </c>
      <c r="H24" s="20">
        <v>6661</v>
      </c>
      <c r="I24" s="21">
        <f t="shared" si="1"/>
        <v>0</v>
      </c>
      <c r="J24" s="22">
        <v>45260</v>
      </c>
      <c r="K24" s="23" t="s">
        <v>12</v>
      </c>
      <c r="L24" s="9"/>
    </row>
    <row r="25" spans="2:12" s="4" customFormat="1" ht="15.6">
      <c r="B25" s="18" t="s">
        <v>107</v>
      </c>
      <c r="C25" s="19">
        <f t="shared" si="2"/>
        <v>45239</v>
      </c>
      <c r="D25" s="18" t="s">
        <v>187</v>
      </c>
      <c r="E25" s="18" t="s">
        <v>211</v>
      </c>
      <c r="F25" s="18" t="s">
        <v>239</v>
      </c>
      <c r="G25" s="20">
        <v>682.07</v>
      </c>
      <c r="H25" s="20">
        <v>682.07</v>
      </c>
      <c r="I25" s="21">
        <f t="shared" si="1"/>
        <v>0</v>
      </c>
      <c r="J25" s="22">
        <v>45260</v>
      </c>
      <c r="K25" s="23" t="s">
        <v>12</v>
      </c>
      <c r="L25" s="9"/>
    </row>
    <row r="26" spans="2:12" s="4" customFormat="1" ht="15.6">
      <c r="B26" s="18" t="s">
        <v>108</v>
      </c>
      <c r="C26" s="19">
        <f t="shared" si="2"/>
        <v>45239</v>
      </c>
      <c r="D26" s="18" t="s">
        <v>46</v>
      </c>
      <c r="E26" s="18" t="s">
        <v>33</v>
      </c>
      <c r="F26" s="18" t="s">
        <v>240</v>
      </c>
      <c r="G26" s="20">
        <v>87900.82</v>
      </c>
      <c r="H26" s="20">
        <v>87900.82</v>
      </c>
      <c r="I26" s="21">
        <f t="shared" si="1"/>
        <v>0</v>
      </c>
      <c r="J26" s="22">
        <v>45260</v>
      </c>
      <c r="K26" s="23" t="s">
        <v>12</v>
      </c>
      <c r="L26" s="9"/>
    </row>
    <row r="27" spans="2:12" s="4" customFormat="1" ht="15.6">
      <c r="B27" s="18" t="s">
        <v>109</v>
      </c>
      <c r="C27" s="19">
        <f t="shared" si="2"/>
        <v>45239</v>
      </c>
      <c r="D27" s="18" t="s">
        <v>46</v>
      </c>
      <c r="E27" s="18" t="s">
        <v>33</v>
      </c>
      <c r="F27" s="18" t="s">
        <v>241</v>
      </c>
      <c r="G27" s="20">
        <v>631501.16</v>
      </c>
      <c r="H27" s="20">
        <v>631501.16</v>
      </c>
      <c r="I27" s="21">
        <f t="shared" si="1"/>
        <v>0</v>
      </c>
      <c r="J27" s="22">
        <v>45260</v>
      </c>
      <c r="K27" s="23" t="s">
        <v>12</v>
      </c>
      <c r="L27" s="9"/>
    </row>
    <row r="28" spans="2:12" s="4" customFormat="1" ht="15.6">
      <c r="B28" s="18" t="s">
        <v>110</v>
      </c>
      <c r="C28" s="19">
        <f t="shared" si="2"/>
        <v>45239</v>
      </c>
      <c r="D28" s="18" t="s">
        <v>46</v>
      </c>
      <c r="E28" s="18" t="s">
        <v>33</v>
      </c>
      <c r="F28" s="18" t="s">
        <v>242</v>
      </c>
      <c r="G28" s="20">
        <v>233159.22</v>
      </c>
      <c r="H28" s="20">
        <v>233159.22</v>
      </c>
      <c r="I28" s="21">
        <f t="shared" si="1"/>
        <v>0</v>
      </c>
      <c r="J28" s="22">
        <v>45260</v>
      </c>
      <c r="K28" s="23" t="s">
        <v>12</v>
      </c>
      <c r="L28" s="9"/>
    </row>
    <row r="29" spans="2:12" s="4" customFormat="1" ht="15.6">
      <c r="B29" s="18" t="s">
        <v>111</v>
      </c>
      <c r="C29" s="19">
        <f t="shared" si="2"/>
        <v>45239</v>
      </c>
      <c r="D29" s="18" t="s">
        <v>46</v>
      </c>
      <c r="E29" s="18" t="s">
        <v>33</v>
      </c>
      <c r="F29" s="18" t="s">
        <v>243</v>
      </c>
      <c r="G29" s="20">
        <v>12121.95</v>
      </c>
      <c r="H29" s="20">
        <v>12121.95</v>
      </c>
      <c r="I29" s="21">
        <f t="shared" si="1"/>
        <v>0</v>
      </c>
      <c r="J29" s="22">
        <v>45260</v>
      </c>
      <c r="K29" s="23" t="s">
        <v>12</v>
      </c>
      <c r="L29" s="9"/>
    </row>
    <row r="30" spans="2:12" s="4" customFormat="1" ht="15.6">
      <c r="B30" s="18" t="s">
        <v>93</v>
      </c>
      <c r="C30" s="19">
        <f>DATE(2023,11,10)</f>
        <v>45240</v>
      </c>
      <c r="D30" s="18" t="s">
        <v>188</v>
      </c>
      <c r="E30" s="18" t="s">
        <v>212</v>
      </c>
      <c r="F30" s="18" t="s">
        <v>90</v>
      </c>
      <c r="G30" s="20">
        <v>162500</v>
      </c>
      <c r="H30" s="20">
        <v>162500</v>
      </c>
      <c r="I30" s="21">
        <f t="shared" si="1"/>
        <v>0</v>
      </c>
      <c r="J30" s="22">
        <v>45260</v>
      </c>
      <c r="K30" s="23" t="s">
        <v>12</v>
      </c>
      <c r="L30" s="9"/>
    </row>
    <row r="31" spans="2:12" s="4" customFormat="1" ht="15.6">
      <c r="B31" s="18" t="s">
        <v>112</v>
      </c>
      <c r="C31" s="19">
        <f>DATE(2023,11,10)</f>
        <v>45240</v>
      </c>
      <c r="D31" s="18" t="s">
        <v>36</v>
      </c>
      <c r="E31" s="18" t="s">
        <v>56</v>
      </c>
      <c r="F31" s="18" t="s">
        <v>244</v>
      </c>
      <c r="G31" s="20">
        <v>47200</v>
      </c>
      <c r="H31" s="20">
        <v>47200</v>
      </c>
      <c r="I31" s="21">
        <f t="shared" si="1"/>
        <v>0</v>
      </c>
      <c r="J31" s="22">
        <v>45260</v>
      </c>
      <c r="K31" s="23" t="s">
        <v>12</v>
      </c>
      <c r="L31" s="9"/>
    </row>
    <row r="32" spans="2:12" s="4" customFormat="1" ht="15.6">
      <c r="B32" s="18" t="s">
        <v>113</v>
      </c>
      <c r="C32" s="19">
        <f>DATE(2023,11,10)</f>
        <v>45240</v>
      </c>
      <c r="D32" s="18" t="s">
        <v>189</v>
      </c>
      <c r="E32" s="18" t="s">
        <v>213</v>
      </c>
      <c r="F32" s="18" t="s">
        <v>245</v>
      </c>
      <c r="G32" s="20">
        <v>76700</v>
      </c>
      <c r="H32" s="20">
        <v>76700</v>
      </c>
      <c r="I32" s="21">
        <f t="shared" si="1"/>
        <v>0</v>
      </c>
      <c r="J32" s="22">
        <v>45260</v>
      </c>
      <c r="K32" s="23" t="s">
        <v>12</v>
      </c>
      <c r="L32" s="9"/>
    </row>
    <row r="33" spans="2:12" s="4" customFormat="1" ht="15.6">
      <c r="B33" s="18" t="s">
        <v>114</v>
      </c>
      <c r="C33" s="19">
        <f>DATE(2023,11,10)</f>
        <v>45240</v>
      </c>
      <c r="D33" s="18" t="s">
        <v>38</v>
      </c>
      <c r="E33" s="18" t="s">
        <v>58</v>
      </c>
      <c r="F33" s="18" t="s">
        <v>246</v>
      </c>
      <c r="G33" s="20">
        <v>17636.759999999998</v>
      </c>
      <c r="H33" s="20">
        <v>17636.759999999998</v>
      </c>
      <c r="I33" s="21">
        <f t="shared" si="1"/>
        <v>0</v>
      </c>
      <c r="J33" s="22">
        <v>45260</v>
      </c>
      <c r="K33" s="23" t="s">
        <v>12</v>
      </c>
      <c r="L33" s="9"/>
    </row>
    <row r="34" spans="2:12" s="4" customFormat="1" ht="15.6">
      <c r="B34" s="18" t="s">
        <v>115</v>
      </c>
      <c r="C34" s="19">
        <f t="shared" ref="C34:C41" si="3">DATE(2023,11,13)</f>
        <v>45243</v>
      </c>
      <c r="D34" s="18" t="s">
        <v>190</v>
      </c>
      <c r="E34" s="18" t="s">
        <v>214</v>
      </c>
      <c r="F34" s="18" t="s">
        <v>247</v>
      </c>
      <c r="G34" s="20">
        <v>165200</v>
      </c>
      <c r="H34" s="20">
        <v>165200</v>
      </c>
      <c r="I34" s="21">
        <f t="shared" si="1"/>
        <v>0</v>
      </c>
      <c r="J34" s="22">
        <v>45260</v>
      </c>
      <c r="K34" s="23" t="s">
        <v>12</v>
      </c>
      <c r="L34" s="9"/>
    </row>
    <row r="35" spans="2:12" s="5" customFormat="1" ht="15.6">
      <c r="B35" s="18" t="s">
        <v>116</v>
      </c>
      <c r="C35" s="19">
        <f t="shared" si="3"/>
        <v>45243</v>
      </c>
      <c r="D35" s="18" t="s">
        <v>45</v>
      </c>
      <c r="E35" s="18" t="s">
        <v>34</v>
      </c>
      <c r="F35" s="18" t="s">
        <v>248</v>
      </c>
      <c r="G35" s="20">
        <v>85666</v>
      </c>
      <c r="H35" s="20">
        <v>85666</v>
      </c>
      <c r="I35" s="21">
        <f t="shared" si="1"/>
        <v>0</v>
      </c>
      <c r="J35" s="22">
        <v>45260</v>
      </c>
      <c r="K35" s="23" t="s">
        <v>12</v>
      </c>
      <c r="L35" s="10"/>
    </row>
    <row r="36" spans="2:12" s="4" customFormat="1" ht="15.6">
      <c r="B36" s="18" t="s">
        <v>117</v>
      </c>
      <c r="C36" s="19">
        <f t="shared" si="3"/>
        <v>45243</v>
      </c>
      <c r="D36" s="18" t="s">
        <v>45</v>
      </c>
      <c r="E36" s="18" t="s">
        <v>34</v>
      </c>
      <c r="F36" s="18" t="s">
        <v>249</v>
      </c>
      <c r="G36" s="20">
        <v>111936.88</v>
      </c>
      <c r="H36" s="20">
        <v>111936.88</v>
      </c>
      <c r="I36" s="21">
        <f t="shared" si="1"/>
        <v>0</v>
      </c>
      <c r="J36" s="22">
        <v>45260</v>
      </c>
      <c r="K36" s="23" t="s">
        <v>12</v>
      </c>
      <c r="L36" s="9"/>
    </row>
    <row r="37" spans="2:12" s="4" customFormat="1" ht="15.6">
      <c r="B37" s="18" t="s">
        <v>118</v>
      </c>
      <c r="C37" s="19">
        <f t="shared" si="3"/>
        <v>45243</v>
      </c>
      <c r="D37" s="18" t="s">
        <v>45</v>
      </c>
      <c r="E37" s="18" t="s">
        <v>34</v>
      </c>
      <c r="F37" s="18" t="s">
        <v>250</v>
      </c>
      <c r="G37" s="20">
        <v>55065.5</v>
      </c>
      <c r="H37" s="20">
        <v>55065.5</v>
      </c>
      <c r="I37" s="21">
        <f t="shared" si="1"/>
        <v>0</v>
      </c>
      <c r="J37" s="22">
        <v>45260</v>
      </c>
      <c r="K37" s="23" t="s">
        <v>12</v>
      </c>
      <c r="L37" s="9"/>
    </row>
    <row r="38" spans="2:12" s="4" customFormat="1" ht="15.6">
      <c r="B38" s="18" t="s">
        <v>119</v>
      </c>
      <c r="C38" s="19">
        <f t="shared" si="3"/>
        <v>45243</v>
      </c>
      <c r="D38" s="18" t="s">
        <v>45</v>
      </c>
      <c r="E38" s="18" t="s">
        <v>34</v>
      </c>
      <c r="F38" s="18" t="s">
        <v>251</v>
      </c>
      <c r="G38" s="20">
        <v>3660.87</v>
      </c>
      <c r="H38" s="20">
        <v>3660.87</v>
      </c>
      <c r="I38" s="21">
        <f t="shared" si="1"/>
        <v>0</v>
      </c>
      <c r="J38" s="22">
        <v>45260</v>
      </c>
      <c r="K38" s="23" t="s">
        <v>12</v>
      </c>
      <c r="L38" s="9"/>
    </row>
    <row r="39" spans="2:12" s="4" customFormat="1" ht="15.6">
      <c r="B39" s="18" t="s">
        <v>120</v>
      </c>
      <c r="C39" s="19">
        <f t="shared" si="3"/>
        <v>45243</v>
      </c>
      <c r="D39" s="18" t="s">
        <v>45</v>
      </c>
      <c r="E39" s="18" t="s">
        <v>34</v>
      </c>
      <c r="F39" s="18" t="s">
        <v>252</v>
      </c>
      <c r="G39" s="20">
        <v>23262.2</v>
      </c>
      <c r="H39" s="20">
        <v>23262.2</v>
      </c>
      <c r="I39" s="21">
        <f t="shared" si="1"/>
        <v>0</v>
      </c>
      <c r="J39" s="22">
        <v>45260</v>
      </c>
      <c r="K39" s="23" t="s">
        <v>12</v>
      </c>
      <c r="L39" s="9"/>
    </row>
    <row r="40" spans="2:12" s="4" customFormat="1" ht="15.6">
      <c r="B40" s="18" t="s">
        <v>121</v>
      </c>
      <c r="C40" s="19">
        <f t="shared" si="3"/>
        <v>45243</v>
      </c>
      <c r="D40" s="18" t="s">
        <v>45</v>
      </c>
      <c r="E40" s="18" t="s">
        <v>34</v>
      </c>
      <c r="F40" s="18" t="s">
        <v>253</v>
      </c>
      <c r="G40" s="20">
        <v>5830.5</v>
      </c>
      <c r="H40" s="20">
        <v>5830.5</v>
      </c>
      <c r="I40" s="21">
        <f t="shared" si="1"/>
        <v>0</v>
      </c>
      <c r="J40" s="22">
        <v>45260</v>
      </c>
      <c r="K40" s="23" t="s">
        <v>12</v>
      </c>
      <c r="L40" s="9"/>
    </row>
    <row r="41" spans="2:12" s="4" customFormat="1" ht="15.6">
      <c r="B41" s="18" t="s">
        <v>122</v>
      </c>
      <c r="C41" s="19">
        <f t="shared" si="3"/>
        <v>45243</v>
      </c>
      <c r="D41" s="18" t="s">
        <v>45</v>
      </c>
      <c r="E41" s="18" t="s">
        <v>34</v>
      </c>
      <c r="F41" s="18" t="s">
        <v>254</v>
      </c>
      <c r="G41" s="20">
        <v>3763.5</v>
      </c>
      <c r="H41" s="20">
        <v>3763.5</v>
      </c>
      <c r="I41" s="21">
        <f t="shared" si="1"/>
        <v>0</v>
      </c>
      <c r="J41" s="22">
        <v>45260</v>
      </c>
      <c r="K41" s="23" t="s">
        <v>12</v>
      </c>
      <c r="L41" s="9"/>
    </row>
    <row r="42" spans="2:12" s="4" customFormat="1" ht="15.6">
      <c r="B42" s="18" t="s">
        <v>123</v>
      </c>
      <c r="C42" s="19">
        <f t="shared" ref="C42:C78" si="4">DATE(2023,11,20)</f>
        <v>45250</v>
      </c>
      <c r="D42" s="18" t="s">
        <v>191</v>
      </c>
      <c r="E42" s="18" t="s">
        <v>215</v>
      </c>
      <c r="F42" s="18" t="s">
        <v>255</v>
      </c>
      <c r="G42" s="20">
        <v>13806</v>
      </c>
      <c r="H42" s="20">
        <v>13806</v>
      </c>
      <c r="I42" s="21">
        <f t="shared" si="1"/>
        <v>0</v>
      </c>
      <c r="J42" s="22">
        <v>45260</v>
      </c>
      <c r="K42" s="23" t="s">
        <v>12</v>
      </c>
      <c r="L42" s="9"/>
    </row>
    <row r="43" spans="2:12" s="4" customFormat="1" ht="15.6">
      <c r="B43" s="18" t="s">
        <v>124</v>
      </c>
      <c r="C43" s="19">
        <f t="shared" si="4"/>
        <v>45250</v>
      </c>
      <c r="D43" s="18" t="s">
        <v>191</v>
      </c>
      <c r="E43" s="18" t="s">
        <v>215</v>
      </c>
      <c r="F43" s="18" t="s">
        <v>256</v>
      </c>
      <c r="G43" s="20">
        <v>6802.7</v>
      </c>
      <c r="H43" s="20">
        <v>6802.7</v>
      </c>
      <c r="I43" s="21">
        <f t="shared" si="1"/>
        <v>0</v>
      </c>
      <c r="J43" s="22">
        <v>45260</v>
      </c>
      <c r="K43" s="23" t="s">
        <v>12</v>
      </c>
      <c r="L43" s="9"/>
    </row>
    <row r="44" spans="2:12" s="4" customFormat="1" ht="15.6">
      <c r="B44" s="18" t="s">
        <v>125</v>
      </c>
      <c r="C44" s="19">
        <f t="shared" si="4"/>
        <v>45250</v>
      </c>
      <c r="D44" s="18" t="s">
        <v>191</v>
      </c>
      <c r="E44" s="18" t="s">
        <v>215</v>
      </c>
      <c r="F44" s="18" t="s">
        <v>256</v>
      </c>
      <c r="G44" s="20">
        <v>8366.2000000000007</v>
      </c>
      <c r="H44" s="20">
        <v>8366.2000000000007</v>
      </c>
      <c r="I44" s="21">
        <f t="shared" si="1"/>
        <v>0</v>
      </c>
      <c r="J44" s="22">
        <v>45260</v>
      </c>
      <c r="K44" s="23" t="s">
        <v>12</v>
      </c>
      <c r="L44" s="9"/>
    </row>
    <row r="45" spans="2:12" s="4" customFormat="1" ht="15.6">
      <c r="B45" s="18" t="s">
        <v>126</v>
      </c>
      <c r="C45" s="19">
        <f t="shared" si="4"/>
        <v>45250</v>
      </c>
      <c r="D45" s="18" t="s">
        <v>191</v>
      </c>
      <c r="E45" s="18" t="s">
        <v>215</v>
      </c>
      <c r="F45" s="18" t="s">
        <v>246</v>
      </c>
      <c r="G45" s="20">
        <v>31624</v>
      </c>
      <c r="H45" s="20">
        <v>31624</v>
      </c>
      <c r="I45" s="21">
        <f t="shared" si="1"/>
        <v>0</v>
      </c>
      <c r="J45" s="22">
        <v>45260</v>
      </c>
      <c r="K45" s="23" t="s">
        <v>12</v>
      </c>
      <c r="L45" s="9"/>
    </row>
    <row r="46" spans="2:12" s="4" customFormat="1" ht="15.6">
      <c r="B46" s="18" t="s">
        <v>127</v>
      </c>
      <c r="C46" s="19">
        <f t="shared" si="4"/>
        <v>45250</v>
      </c>
      <c r="D46" s="18" t="s">
        <v>191</v>
      </c>
      <c r="E46" s="18" t="s">
        <v>215</v>
      </c>
      <c r="F46" s="18" t="s">
        <v>256</v>
      </c>
      <c r="G46" s="20">
        <v>36208.300000000003</v>
      </c>
      <c r="H46" s="20">
        <v>36208.300000000003</v>
      </c>
      <c r="I46" s="21">
        <f t="shared" si="1"/>
        <v>0</v>
      </c>
      <c r="J46" s="22">
        <v>45260</v>
      </c>
      <c r="K46" s="23" t="s">
        <v>12</v>
      </c>
      <c r="L46" s="9"/>
    </row>
    <row r="47" spans="2:12" s="4" customFormat="1" ht="15.6">
      <c r="B47" s="18" t="s">
        <v>128</v>
      </c>
      <c r="C47" s="19">
        <f t="shared" si="4"/>
        <v>45250</v>
      </c>
      <c r="D47" s="18" t="s">
        <v>191</v>
      </c>
      <c r="E47" s="18" t="s">
        <v>215</v>
      </c>
      <c r="F47" s="18" t="s">
        <v>256</v>
      </c>
      <c r="G47" s="20">
        <v>10620</v>
      </c>
      <c r="H47" s="20">
        <v>10620</v>
      </c>
      <c r="I47" s="21">
        <f t="shared" si="1"/>
        <v>0</v>
      </c>
      <c r="J47" s="22">
        <v>45260</v>
      </c>
      <c r="K47" s="23" t="s">
        <v>12</v>
      </c>
      <c r="L47" s="9"/>
    </row>
    <row r="48" spans="2:12" s="4" customFormat="1" ht="15.6">
      <c r="B48" s="18" t="s">
        <v>129</v>
      </c>
      <c r="C48" s="19">
        <f t="shared" si="4"/>
        <v>45250</v>
      </c>
      <c r="D48" s="18" t="s">
        <v>191</v>
      </c>
      <c r="E48" s="18" t="s">
        <v>215</v>
      </c>
      <c r="F48" s="18" t="s">
        <v>246</v>
      </c>
      <c r="G48" s="20">
        <v>16018.5</v>
      </c>
      <c r="H48" s="20">
        <v>16018.5</v>
      </c>
      <c r="I48" s="21">
        <f t="shared" si="1"/>
        <v>0</v>
      </c>
      <c r="J48" s="22">
        <v>45260</v>
      </c>
      <c r="K48" s="23" t="s">
        <v>12</v>
      </c>
      <c r="L48" s="9"/>
    </row>
    <row r="49" spans="2:12" s="4" customFormat="1" ht="15.6">
      <c r="B49" s="18" t="s">
        <v>130</v>
      </c>
      <c r="C49" s="19">
        <f t="shared" si="4"/>
        <v>45250</v>
      </c>
      <c r="D49" s="18" t="s">
        <v>91</v>
      </c>
      <c r="E49" s="18" t="s">
        <v>92</v>
      </c>
      <c r="F49" s="18" t="s">
        <v>257</v>
      </c>
      <c r="G49" s="20">
        <v>98825</v>
      </c>
      <c r="H49" s="20">
        <v>98825</v>
      </c>
      <c r="I49" s="21">
        <f t="shared" si="1"/>
        <v>0</v>
      </c>
      <c r="J49" s="22">
        <v>45260</v>
      </c>
      <c r="K49" s="23" t="s">
        <v>12</v>
      </c>
      <c r="L49" s="9"/>
    </row>
    <row r="50" spans="2:12" s="4" customFormat="1" ht="15.6">
      <c r="B50" s="18" t="s">
        <v>131</v>
      </c>
      <c r="C50" s="19">
        <f t="shared" si="4"/>
        <v>45250</v>
      </c>
      <c r="D50" s="18" t="s">
        <v>75</v>
      </c>
      <c r="E50" s="18" t="s">
        <v>76</v>
      </c>
      <c r="F50" s="18" t="s">
        <v>258</v>
      </c>
      <c r="G50" s="20">
        <v>7863.35</v>
      </c>
      <c r="H50" s="20">
        <v>7863.35</v>
      </c>
      <c r="I50" s="21">
        <f t="shared" si="1"/>
        <v>0</v>
      </c>
      <c r="J50" s="22">
        <v>45260</v>
      </c>
      <c r="K50" s="23" t="s">
        <v>12</v>
      </c>
      <c r="L50" s="9"/>
    </row>
    <row r="51" spans="2:12" s="4" customFormat="1" ht="15.6">
      <c r="B51" s="18" t="s">
        <v>132</v>
      </c>
      <c r="C51" s="19">
        <f t="shared" si="4"/>
        <v>45250</v>
      </c>
      <c r="D51" s="18" t="s">
        <v>190</v>
      </c>
      <c r="E51" s="18" t="s">
        <v>214</v>
      </c>
      <c r="F51" s="18" t="s">
        <v>79</v>
      </c>
      <c r="G51" s="20">
        <v>29028</v>
      </c>
      <c r="H51" s="20">
        <v>29028</v>
      </c>
      <c r="I51" s="21">
        <f t="shared" si="1"/>
        <v>0</v>
      </c>
      <c r="J51" s="22">
        <v>45260</v>
      </c>
      <c r="K51" s="23" t="s">
        <v>12</v>
      </c>
      <c r="L51" s="9"/>
    </row>
    <row r="52" spans="2:12" s="4" customFormat="1" ht="15.6">
      <c r="B52" s="18" t="s">
        <v>133</v>
      </c>
      <c r="C52" s="19">
        <f t="shared" si="4"/>
        <v>45250</v>
      </c>
      <c r="D52" s="18" t="s">
        <v>86</v>
      </c>
      <c r="E52" s="18" t="s">
        <v>87</v>
      </c>
      <c r="F52" s="18" t="s">
        <v>259</v>
      </c>
      <c r="G52" s="20">
        <v>93102</v>
      </c>
      <c r="H52" s="20">
        <v>93102</v>
      </c>
      <c r="I52" s="21">
        <f t="shared" si="1"/>
        <v>0</v>
      </c>
      <c r="J52" s="22">
        <v>45260</v>
      </c>
      <c r="K52" s="23" t="s">
        <v>12</v>
      </c>
      <c r="L52" s="9"/>
    </row>
    <row r="53" spans="2:12" s="4" customFormat="1" ht="15.6">
      <c r="B53" s="18" t="s">
        <v>134</v>
      </c>
      <c r="C53" s="19">
        <f t="shared" si="4"/>
        <v>45250</v>
      </c>
      <c r="D53" s="18" t="s">
        <v>192</v>
      </c>
      <c r="E53" s="18" t="s">
        <v>216</v>
      </c>
      <c r="F53" s="18" t="s">
        <v>260</v>
      </c>
      <c r="G53" s="20">
        <v>35596.71</v>
      </c>
      <c r="H53" s="20">
        <v>35596.71</v>
      </c>
      <c r="I53" s="21">
        <f t="shared" si="1"/>
        <v>0</v>
      </c>
      <c r="J53" s="22">
        <v>45260</v>
      </c>
      <c r="K53" s="23" t="s">
        <v>12</v>
      </c>
      <c r="L53" s="9"/>
    </row>
    <row r="54" spans="2:12" s="4" customFormat="1" ht="15.6">
      <c r="B54" s="18" t="s">
        <v>135</v>
      </c>
      <c r="C54" s="19">
        <f t="shared" si="4"/>
        <v>45250</v>
      </c>
      <c r="D54" s="18" t="s">
        <v>192</v>
      </c>
      <c r="E54" s="18" t="s">
        <v>216</v>
      </c>
      <c r="F54" s="18" t="s">
        <v>261</v>
      </c>
      <c r="G54" s="20">
        <v>35596.71</v>
      </c>
      <c r="H54" s="20">
        <v>35596.71</v>
      </c>
      <c r="I54" s="21">
        <f t="shared" si="1"/>
        <v>0</v>
      </c>
      <c r="J54" s="22">
        <v>45260</v>
      </c>
      <c r="K54" s="23" t="s">
        <v>12</v>
      </c>
      <c r="L54" s="9"/>
    </row>
    <row r="55" spans="2:12" s="4" customFormat="1" ht="15.6">
      <c r="B55" s="18" t="s">
        <v>82</v>
      </c>
      <c r="C55" s="19">
        <f t="shared" si="4"/>
        <v>45250</v>
      </c>
      <c r="D55" s="18" t="s">
        <v>83</v>
      </c>
      <c r="E55" s="18" t="s">
        <v>84</v>
      </c>
      <c r="F55" s="18" t="s">
        <v>85</v>
      </c>
      <c r="G55" s="20">
        <v>10500</v>
      </c>
      <c r="H55" s="20">
        <v>10500</v>
      </c>
      <c r="I55" s="21">
        <f t="shared" si="1"/>
        <v>0</v>
      </c>
      <c r="J55" s="22">
        <v>45260</v>
      </c>
      <c r="K55" s="23" t="s">
        <v>12</v>
      </c>
      <c r="L55" s="9"/>
    </row>
    <row r="56" spans="2:12" s="4" customFormat="1" ht="15.6">
      <c r="B56" s="18" t="s">
        <v>136</v>
      </c>
      <c r="C56" s="19">
        <f t="shared" si="4"/>
        <v>45250</v>
      </c>
      <c r="D56" s="18" t="s">
        <v>18</v>
      </c>
      <c r="E56" s="18" t="s">
        <v>25</v>
      </c>
      <c r="F56" s="18" t="s">
        <v>262</v>
      </c>
      <c r="G56" s="20">
        <v>5169</v>
      </c>
      <c r="H56" s="20">
        <v>5169</v>
      </c>
      <c r="I56" s="21">
        <f t="shared" si="1"/>
        <v>0</v>
      </c>
      <c r="J56" s="22">
        <v>45260</v>
      </c>
      <c r="K56" s="23" t="s">
        <v>12</v>
      </c>
      <c r="L56" s="9"/>
    </row>
    <row r="57" spans="2:12" s="4" customFormat="1" ht="15.6">
      <c r="B57" s="18" t="s">
        <v>77</v>
      </c>
      <c r="C57" s="19">
        <f t="shared" si="4"/>
        <v>45250</v>
      </c>
      <c r="D57" s="18" t="s">
        <v>35</v>
      </c>
      <c r="E57" s="18" t="s">
        <v>55</v>
      </c>
      <c r="F57" s="18" t="s">
        <v>263</v>
      </c>
      <c r="G57" s="20">
        <v>318600</v>
      </c>
      <c r="H57" s="20">
        <v>318600</v>
      </c>
      <c r="I57" s="21">
        <f t="shared" si="1"/>
        <v>0</v>
      </c>
      <c r="J57" s="22">
        <v>45260</v>
      </c>
      <c r="K57" s="23" t="s">
        <v>12</v>
      </c>
      <c r="L57" s="9"/>
    </row>
    <row r="58" spans="2:12" s="4" customFormat="1" ht="15.6">
      <c r="B58" s="18" t="s">
        <v>137</v>
      </c>
      <c r="C58" s="19">
        <f t="shared" si="4"/>
        <v>45250</v>
      </c>
      <c r="D58" s="18" t="s">
        <v>54</v>
      </c>
      <c r="E58" s="18" t="s">
        <v>73</v>
      </c>
      <c r="F58" s="18" t="s">
        <v>264</v>
      </c>
      <c r="G58" s="20">
        <v>656385.96</v>
      </c>
      <c r="H58" s="20">
        <v>656385.96</v>
      </c>
      <c r="I58" s="21">
        <f t="shared" si="1"/>
        <v>0</v>
      </c>
      <c r="J58" s="22">
        <v>45260</v>
      </c>
      <c r="K58" s="23" t="s">
        <v>12</v>
      </c>
      <c r="L58" s="9"/>
    </row>
    <row r="59" spans="2:12" s="4" customFormat="1" ht="15.6">
      <c r="B59" s="18" t="s">
        <v>138</v>
      </c>
      <c r="C59" s="19">
        <f t="shared" si="4"/>
        <v>45250</v>
      </c>
      <c r="D59" s="18" t="s">
        <v>22</v>
      </c>
      <c r="E59" s="18" t="s">
        <v>28</v>
      </c>
      <c r="F59" s="18" t="s">
        <v>265</v>
      </c>
      <c r="G59" s="20">
        <v>258321.65</v>
      </c>
      <c r="H59" s="20">
        <v>258321.65</v>
      </c>
      <c r="I59" s="21">
        <f t="shared" si="1"/>
        <v>0</v>
      </c>
      <c r="J59" s="22">
        <v>45260</v>
      </c>
      <c r="K59" s="23" t="s">
        <v>12</v>
      </c>
      <c r="L59" s="9"/>
    </row>
    <row r="60" spans="2:12" s="4" customFormat="1" ht="15.6">
      <c r="B60" s="18" t="s">
        <v>139</v>
      </c>
      <c r="C60" s="19">
        <f t="shared" si="4"/>
        <v>45250</v>
      </c>
      <c r="D60" s="18" t="s">
        <v>49</v>
      </c>
      <c r="E60" s="18" t="s">
        <v>67</v>
      </c>
      <c r="F60" s="18" t="s">
        <v>266</v>
      </c>
      <c r="G60" s="20">
        <v>117500</v>
      </c>
      <c r="H60" s="20">
        <v>117500</v>
      </c>
      <c r="I60" s="21">
        <f t="shared" si="1"/>
        <v>0</v>
      </c>
      <c r="J60" s="22">
        <v>45260</v>
      </c>
      <c r="K60" s="23" t="s">
        <v>12</v>
      </c>
      <c r="L60" s="9"/>
    </row>
    <row r="61" spans="2:12" s="4" customFormat="1" ht="15.6">
      <c r="B61" s="18" t="s">
        <v>77</v>
      </c>
      <c r="C61" s="19">
        <f t="shared" si="4"/>
        <v>45250</v>
      </c>
      <c r="D61" s="18" t="s">
        <v>47</v>
      </c>
      <c r="E61" s="18" t="s">
        <v>65</v>
      </c>
      <c r="F61" s="18" t="s">
        <v>267</v>
      </c>
      <c r="G61" s="20">
        <v>75000</v>
      </c>
      <c r="H61" s="20">
        <v>75000</v>
      </c>
      <c r="I61" s="21">
        <f t="shared" si="1"/>
        <v>0</v>
      </c>
      <c r="J61" s="22">
        <v>45260</v>
      </c>
      <c r="K61" s="23" t="s">
        <v>12</v>
      </c>
      <c r="L61" s="9"/>
    </row>
    <row r="62" spans="2:12" s="4" customFormat="1" ht="15.6">
      <c r="B62" s="18" t="s">
        <v>140</v>
      </c>
      <c r="C62" s="19">
        <f t="shared" si="4"/>
        <v>45250</v>
      </c>
      <c r="D62" s="18" t="s">
        <v>53</v>
      </c>
      <c r="E62" s="18" t="s">
        <v>72</v>
      </c>
      <c r="F62" s="18" t="s">
        <v>267</v>
      </c>
      <c r="G62" s="20">
        <v>100000</v>
      </c>
      <c r="H62" s="20">
        <v>100000</v>
      </c>
      <c r="I62" s="21">
        <f t="shared" si="1"/>
        <v>0</v>
      </c>
      <c r="J62" s="22">
        <v>45260</v>
      </c>
      <c r="K62" s="23" t="s">
        <v>12</v>
      </c>
      <c r="L62" s="9"/>
    </row>
    <row r="63" spans="2:12" s="4" customFormat="1" ht="15.6">
      <c r="B63" s="18" t="s">
        <v>141</v>
      </c>
      <c r="C63" s="19">
        <f t="shared" si="4"/>
        <v>45250</v>
      </c>
      <c r="D63" s="18" t="s">
        <v>37</v>
      </c>
      <c r="E63" s="18" t="s">
        <v>57</v>
      </c>
      <c r="F63" s="18" t="s">
        <v>266</v>
      </c>
      <c r="G63" s="20">
        <v>398750</v>
      </c>
      <c r="H63" s="20">
        <v>398750</v>
      </c>
      <c r="I63" s="21">
        <f t="shared" si="1"/>
        <v>0</v>
      </c>
      <c r="J63" s="22">
        <v>45260</v>
      </c>
      <c r="K63" s="23" t="s">
        <v>12</v>
      </c>
      <c r="L63" s="9"/>
    </row>
    <row r="64" spans="2:12" s="4" customFormat="1" ht="15.6">
      <c r="B64" s="18" t="s">
        <v>88</v>
      </c>
      <c r="C64" s="19">
        <f t="shared" si="4"/>
        <v>45250</v>
      </c>
      <c r="D64" s="18" t="s">
        <v>40</v>
      </c>
      <c r="E64" s="18" t="s">
        <v>60</v>
      </c>
      <c r="F64" s="18" t="s">
        <v>266</v>
      </c>
      <c r="G64" s="20">
        <v>398750</v>
      </c>
      <c r="H64" s="20">
        <v>398750</v>
      </c>
      <c r="I64" s="21">
        <f t="shared" si="1"/>
        <v>0</v>
      </c>
      <c r="J64" s="22">
        <v>45260</v>
      </c>
      <c r="K64" s="23" t="s">
        <v>12</v>
      </c>
      <c r="L64" s="9"/>
    </row>
    <row r="65" spans="2:12" s="4" customFormat="1" ht="15.6">
      <c r="B65" s="18" t="s">
        <v>78</v>
      </c>
      <c r="C65" s="19">
        <f t="shared" si="4"/>
        <v>45250</v>
      </c>
      <c r="D65" s="18" t="s">
        <v>41</v>
      </c>
      <c r="E65" s="18" t="s">
        <v>61</v>
      </c>
      <c r="F65" s="18" t="s">
        <v>267</v>
      </c>
      <c r="G65" s="20">
        <v>134500</v>
      </c>
      <c r="H65" s="20">
        <v>134500</v>
      </c>
      <c r="I65" s="21">
        <f t="shared" si="1"/>
        <v>0</v>
      </c>
      <c r="J65" s="22">
        <v>45260</v>
      </c>
      <c r="K65" s="23" t="s">
        <v>12</v>
      </c>
      <c r="L65" s="9"/>
    </row>
    <row r="66" spans="2:12" s="4" customFormat="1" ht="15.6">
      <c r="B66" s="18" t="s">
        <v>142</v>
      </c>
      <c r="C66" s="19">
        <f t="shared" si="4"/>
        <v>45250</v>
      </c>
      <c r="D66" s="18" t="s">
        <v>48</v>
      </c>
      <c r="E66" s="18" t="s">
        <v>66</v>
      </c>
      <c r="F66" s="18" t="s">
        <v>266</v>
      </c>
      <c r="G66" s="20">
        <v>152000</v>
      </c>
      <c r="H66" s="20">
        <v>152000</v>
      </c>
      <c r="I66" s="21">
        <f t="shared" si="1"/>
        <v>0</v>
      </c>
      <c r="J66" s="22">
        <v>45260</v>
      </c>
      <c r="K66" s="23" t="s">
        <v>12</v>
      </c>
      <c r="L66" s="9"/>
    </row>
    <row r="67" spans="2:12" s="4" customFormat="1" ht="15.6">
      <c r="B67" s="18" t="s">
        <v>143</v>
      </c>
      <c r="C67" s="19">
        <f t="shared" si="4"/>
        <v>45250</v>
      </c>
      <c r="D67" s="18" t="s">
        <v>42</v>
      </c>
      <c r="E67" s="18" t="s">
        <v>62</v>
      </c>
      <c r="F67" s="18" t="s">
        <v>266</v>
      </c>
      <c r="G67" s="20">
        <v>116250</v>
      </c>
      <c r="H67" s="20">
        <v>116250</v>
      </c>
      <c r="I67" s="21">
        <f t="shared" si="1"/>
        <v>0</v>
      </c>
      <c r="J67" s="22">
        <v>45260</v>
      </c>
      <c r="K67" s="23" t="s">
        <v>12</v>
      </c>
      <c r="L67" s="9"/>
    </row>
    <row r="68" spans="2:12" s="4" customFormat="1" ht="15.6">
      <c r="B68" s="18" t="s">
        <v>88</v>
      </c>
      <c r="C68" s="19">
        <f t="shared" si="4"/>
        <v>45250</v>
      </c>
      <c r="D68" s="18" t="s">
        <v>51</v>
      </c>
      <c r="E68" s="18" t="s">
        <v>70</v>
      </c>
      <c r="F68" s="18" t="s">
        <v>267</v>
      </c>
      <c r="G68" s="20">
        <v>57500</v>
      </c>
      <c r="H68" s="20">
        <v>57500</v>
      </c>
      <c r="I68" s="21">
        <f t="shared" si="1"/>
        <v>0</v>
      </c>
      <c r="J68" s="22">
        <v>45260</v>
      </c>
      <c r="K68" s="23" t="s">
        <v>12</v>
      </c>
      <c r="L68" s="9"/>
    </row>
    <row r="69" spans="2:12" s="4" customFormat="1" ht="15.6">
      <c r="B69" s="18" t="s">
        <v>144</v>
      </c>
      <c r="C69" s="19">
        <f t="shared" si="4"/>
        <v>45250</v>
      </c>
      <c r="D69" s="18" t="s">
        <v>50</v>
      </c>
      <c r="E69" s="18" t="s">
        <v>69</v>
      </c>
      <c r="F69" s="18" t="s">
        <v>266</v>
      </c>
      <c r="G69" s="20">
        <v>105000</v>
      </c>
      <c r="H69" s="20">
        <v>105000</v>
      </c>
      <c r="I69" s="21">
        <f t="shared" si="1"/>
        <v>0</v>
      </c>
      <c r="J69" s="22">
        <v>45260</v>
      </c>
      <c r="K69" s="23" t="s">
        <v>12</v>
      </c>
      <c r="L69" s="9"/>
    </row>
    <row r="70" spans="2:12" s="4" customFormat="1" ht="15.6">
      <c r="B70" s="18" t="s">
        <v>145</v>
      </c>
      <c r="C70" s="19">
        <f t="shared" si="4"/>
        <v>45250</v>
      </c>
      <c r="D70" s="18" t="s">
        <v>183</v>
      </c>
      <c r="E70" s="18" t="s">
        <v>207</v>
      </c>
      <c r="F70" s="18" t="s">
        <v>267</v>
      </c>
      <c r="G70" s="20">
        <v>239500</v>
      </c>
      <c r="H70" s="20">
        <v>239500</v>
      </c>
      <c r="I70" s="21">
        <f t="shared" si="1"/>
        <v>0</v>
      </c>
      <c r="J70" s="22">
        <v>45260</v>
      </c>
      <c r="K70" s="23" t="s">
        <v>12</v>
      </c>
      <c r="L70" s="9"/>
    </row>
    <row r="71" spans="2:12" s="4" customFormat="1" ht="15.6">
      <c r="B71" s="18" t="s">
        <v>146</v>
      </c>
      <c r="C71" s="19">
        <f t="shared" si="4"/>
        <v>45250</v>
      </c>
      <c r="D71" s="18" t="s">
        <v>43</v>
      </c>
      <c r="E71" s="18" t="s">
        <v>63</v>
      </c>
      <c r="F71" s="18" t="s">
        <v>267</v>
      </c>
      <c r="G71" s="20">
        <v>79500</v>
      </c>
      <c r="H71" s="20">
        <v>79500</v>
      </c>
      <c r="I71" s="21">
        <f t="shared" si="1"/>
        <v>0</v>
      </c>
      <c r="J71" s="22">
        <v>45260</v>
      </c>
      <c r="K71" s="23" t="s">
        <v>12</v>
      </c>
      <c r="L71" s="9"/>
    </row>
    <row r="72" spans="2:12" s="4" customFormat="1" ht="15.6">
      <c r="B72" s="18" t="s">
        <v>147</v>
      </c>
      <c r="C72" s="19">
        <f t="shared" si="4"/>
        <v>45250</v>
      </c>
      <c r="D72" s="18" t="s">
        <v>193</v>
      </c>
      <c r="E72" s="18" t="s">
        <v>217</v>
      </c>
      <c r="F72" s="18" t="s">
        <v>268</v>
      </c>
      <c r="G72" s="20">
        <v>28320</v>
      </c>
      <c r="H72" s="20">
        <v>28320</v>
      </c>
      <c r="I72" s="21">
        <f t="shared" si="1"/>
        <v>0</v>
      </c>
      <c r="J72" s="22">
        <v>45260</v>
      </c>
      <c r="K72" s="23" t="s">
        <v>12</v>
      </c>
      <c r="L72" s="9"/>
    </row>
    <row r="73" spans="2:12" s="4" customFormat="1" ht="15.6">
      <c r="B73" s="18" t="s">
        <v>88</v>
      </c>
      <c r="C73" s="19">
        <f t="shared" si="4"/>
        <v>45250</v>
      </c>
      <c r="D73" s="18" t="s">
        <v>188</v>
      </c>
      <c r="E73" s="18" t="s">
        <v>212</v>
      </c>
      <c r="F73" s="18" t="s">
        <v>267</v>
      </c>
      <c r="G73" s="20">
        <v>276250</v>
      </c>
      <c r="H73" s="20">
        <v>276250</v>
      </c>
      <c r="I73" s="21">
        <f t="shared" si="1"/>
        <v>0</v>
      </c>
      <c r="J73" s="22">
        <v>45260</v>
      </c>
      <c r="K73" s="23" t="s">
        <v>12</v>
      </c>
      <c r="L73" s="9"/>
    </row>
    <row r="74" spans="2:12" s="4" customFormat="1" ht="15.6">
      <c r="B74" s="18" t="s">
        <v>148</v>
      </c>
      <c r="C74" s="19">
        <f t="shared" si="4"/>
        <v>45250</v>
      </c>
      <c r="D74" s="18" t="s">
        <v>44</v>
      </c>
      <c r="E74" s="18" t="s">
        <v>64</v>
      </c>
      <c r="F74" s="18" t="s">
        <v>267</v>
      </c>
      <c r="G74" s="20">
        <v>240000</v>
      </c>
      <c r="H74" s="20">
        <v>240000</v>
      </c>
      <c r="I74" s="21">
        <f t="shared" si="1"/>
        <v>0</v>
      </c>
      <c r="J74" s="22">
        <v>45260</v>
      </c>
      <c r="K74" s="23" t="s">
        <v>12</v>
      </c>
      <c r="L74" s="9"/>
    </row>
    <row r="75" spans="2:12" s="4" customFormat="1" ht="15.6">
      <c r="B75" s="18" t="s">
        <v>143</v>
      </c>
      <c r="C75" s="19">
        <f t="shared" si="4"/>
        <v>45250</v>
      </c>
      <c r="D75" s="18" t="s">
        <v>52</v>
      </c>
      <c r="E75" s="18" t="s">
        <v>71</v>
      </c>
      <c r="F75" s="18" t="s">
        <v>266</v>
      </c>
      <c r="G75" s="20">
        <v>60000</v>
      </c>
      <c r="H75" s="20">
        <v>60000</v>
      </c>
      <c r="I75" s="21">
        <f t="shared" ref="I75:I109" si="5">+G75-H75</f>
        <v>0</v>
      </c>
      <c r="J75" s="22">
        <v>45260</v>
      </c>
      <c r="K75" s="23" t="s">
        <v>12</v>
      </c>
      <c r="L75" s="9"/>
    </row>
    <row r="76" spans="2:12" s="4" customFormat="1" ht="15.6">
      <c r="B76" s="18" t="s">
        <v>149</v>
      </c>
      <c r="C76" s="19">
        <f t="shared" si="4"/>
        <v>45250</v>
      </c>
      <c r="D76" s="18" t="s">
        <v>181</v>
      </c>
      <c r="E76" s="18" t="s">
        <v>205</v>
      </c>
      <c r="F76" s="18" t="s">
        <v>267</v>
      </c>
      <c r="G76" s="20">
        <v>79500</v>
      </c>
      <c r="H76" s="20">
        <v>79500</v>
      </c>
      <c r="I76" s="21">
        <f t="shared" si="5"/>
        <v>0</v>
      </c>
      <c r="J76" s="22">
        <v>45260</v>
      </c>
      <c r="K76" s="23" t="s">
        <v>12</v>
      </c>
      <c r="L76" s="9"/>
    </row>
    <row r="77" spans="2:12" s="4" customFormat="1" ht="15.6">
      <c r="B77" s="24" t="s">
        <v>150</v>
      </c>
      <c r="C77" s="19">
        <f t="shared" si="4"/>
        <v>45250</v>
      </c>
      <c r="D77" s="25">
        <v>100029503</v>
      </c>
      <c r="E77" s="18" t="s">
        <v>59</v>
      </c>
      <c r="F77" s="24" t="s">
        <v>269</v>
      </c>
      <c r="G77" s="20">
        <v>117500</v>
      </c>
      <c r="H77" s="20">
        <v>117500</v>
      </c>
      <c r="I77" s="21">
        <f t="shared" si="5"/>
        <v>0</v>
      </c>
      <c r="J77" s="22">
        <v>45260</v>
      </c>
      <c r="K77" s="23" t="s">
        <v>12</v>
      </c>
      <c r="L77" s="9"/>
    </row>
    <row r="78" spans="2:12" s="4" customFormat="1" ht="15.6">
      <c r="B78" s="18" t="s">
        <v>151</v>
      </c>
      <c r="C78" s="19">
        <f t="shared" si="4"/>
        <v>45250</v>
      </c>
      <c r="D78" s="25">
        <v>100029503</v>
      </c>
      <c r="E78" s="18" t="s">
        <v>59</v>
      </c>
      <c r="F78" s="18" t="s">
        <v>270</v>
      </c>
      <c r="G78" s="20">
        <v>10000</v>
      </c>
      <c r="H78" s="20">
        <v>10000</v>
      </c>
      <c r="I78" s="21">
        <f t="shared" si="5"/>
        <v>0</v>
      </c>
      <c r="J78" s="22">
        <v>45260</v>
      </c>
      <c r="K78" s="23" t="s">
        <v>12</v>
      </c>
      <c r="L78" s="9"/>
    </row>
    <row r="79" spans="2:12" s="4" customFormat="1" ht="15.6">
      <c r="B79" s="18" t="s">
        <v>152</v>
      </c>
      <c r="C79" s="19">
        <f t="shared" ref="C79:C85" si="6">DATE(2023,11,22)</f>
        <v>45252</v>
      </c>
      <c r="D79" s="18" t="s">
        <v>194</v>
      </c>
      <c r="E79" s="18" t="s">
        <v>218</v>
      </c>
      <c r="F79" s="18" t="s">
        <v>271</v>
      </c>
      <c r="G79" s="20">
        <v>70800</v>
      </c>
      <c r="H79" s="20">
        <v>70800</v>
      </c>
      <c r="I79" s="21">
        <f t="shared" si="5"/>
        <v>0</v>
      </c>
      <c r="J79" s="22">
        <v>45260</v>
      </c>
      <c r="K79" s="23" t="s">
        <v>12</v>
      </c>
      <c r="L79" s="9"/>
    </row>
    <row r="80" spans="2:12" s="4" customFormat="1" ht="15.6">
      <c r="B80" s="18" t="s">
        <v>153</v>
      </c>
      <c r="C80" s="19">
        <f t="shared" si="6"/>
        <v>45252</v>
      </c>
      <c r="D80" s="18" t="s">
        <v>195</v>
      </c>
      <c r="E80" s="18" t="s">
        <v>219</v>
      </c>
      <c r="F80" s="18" t="s">
        <v>272</v>
      </c>
      <c r="G80" s="20">
        <v>180000</v>
      </c>
      <c r="H80" s="20">
        <v>180000</v>
      </c>
      <c r="I80" s="21">
        <f t="shared" si="5"/>
        <v>0</v>
      </c>
      <c r="J80" s="22">
        <v>45260</v>
      </c>
      <c r="K80" s="23" t="s">
        <v>12</v>
      </c>
      <c r="L80" s="9"/>
    </row>
    <row r="81" spans="2:12" s="4" customFormat="1" ht="15.6">
      <c r="B81" s="18" t="s">
        <v>154</v>
      </c>
      <c r="C81" s="19">
        <f t="shared" si="6"/>
        <v>45252</v>
      </c>
      <c r="D81" s="18" t="s">
        <v>191</v>
      </c>
      <c r="E81" s="18" t="s">
        <v>215</v>
      </c>
      <c r="F81" s="18" t="s">
        <v>273</v>
      </c>
      <c r="G81" s="20">
        <v>138650</v>
      </c>
      <c r="H81" s="20">
        <v>138650</v>
      </c>
      <c r="I81" s="21">
        <f t="shared" si="5"/>
        <v>0</v>
      </c>
      <c r="J81" s="22">
        <v>45260</v>
      </c>
      <c r="K81" s="23" t="s">
        <v>12</v>
      </c>
      <c r="L81" s="9"/>
    </row>
    <row r="82" spans="2:12" s="4" customFormat="1" ht="15.6">
      <c r="B82" s="18" t="s">
        <v>139</v>
      </c>
      <c r="C82" s="19">
        <f t="shared" si="6"/>
        <v>45252</v>
      </c>
      <c r="D82" s="25">
        <v>130822672</v>
      </c>
      <c r="E82" s="18" t="s">
        <v>68</v>
      </c>
      <c r="F82" s="18" t="s">
        <v>274</v>
      </c>
      <c r="G82" s="20">
        <v>53810.01</v>
      </c>
      <c r="H82" s="20">
        <v>53810.01</v>
      </c>
      <c r="I82" s="21">
        <f t="shared" si="5"/>
        <v>0</v>
      </c>
      <c r="J82" s="22">
        <v>45260</v>
      </c>
      <c r="K82" s="23" t="s">
        <v>12</v>
      </c>
      <c r="L82" s="9"/>
    </row>
    <row r="83" spans="2:12" s="4" customFormat="1" ht="15.6">
      <c r="B83" s="18" t="s">
        <v>155</v>
      </c>
      <c r="C83" s="19">
        <f t="shared" si="6"/>
        <v>45252</v>
      </c>
      <c r="D83" s="25">
        <v>130582548</v>
      </c>
      <c r="E83" s="18" t="s">
        <v>31</v>
      </c>
      <c r="F83" s="18" t="s">
        <v>275</v>
      </c>
      <c r="G83" s="20">
        <v>46905</v>
      </c>
      <c r="H83" s="20">
        <v>46905</v>
      </c>
      <c r="I83" s="21">
        <f t="shared" si="5"/>
        <v>0</v>
      </c>
      <c r="J83" s="22">
        <v>45260</v>
      </c>
      <c r="K83" s="23" t="s">
        <v>12</v>
      </c>
      <c r="L83" s="9"/>
    </row>
    <row r="84" spans="2:12" s="4" customFormat="1" ht="15.6">
      <c r="B84" s="18" t="s">
        <v>156</v>
      </c>
      <c r="C84" s="19">
        <f t="shared" si="6"/>
        <v>45252</v>
      </c>
      <c r="D84" s="25">
        <v>130582548</v>
      </c>
      <c r="E84" s="18" t="s">
        <v>31</v>
      </c>
      <c r="F84" s="18" t="s">
        <v>276</v>
      </c>
      <c r="G84" s="20">
        <v>24219.5</v>
      </c>
      <c r="H84" s="20">
        <v>24219.5</v>
      </c>
      <c r="I84" s="21">
        <f t="shared" si="5"/>
        <v>0</v>
      </c>
      <c r="J84" s="22">
        <v>45260</v>
      </c>
      <c r="K84" s="23" t="s">
        <v>12</v>
      </c>
      <c r="L84" s="9"/>
    </row>
    <row r="85" spans="2:12" s="4" customFormat="1" ht="15.6">
      <c r="B85" s="18" t="s">
        <v>157</v>
      </c>
      <c r="C85" s="19">
        <f t="shared" si="6"/>
        <v>45252</v>
      </c>
      <c r="D85" s="25">
        <v>130582548</v>
      </c>
      <c r="E85" s="18" t="s">
        <v>31</v>
      </c>
      <c r="F85" s="18" t="s">
        <v>277</v>
      </c>
      <c r="G85" s="20">
        <v>49560</v>
      </c>
      <c r="H85" s="20">
        <v>49560</v>
      </c>
      <c r="I85" s="21">
        <f t="shared" si="5"/>
        <v>0</v>
      </c>
      <c r="J85" s="22">
        <v>45260</v>
      </c>
      <c r="K85" s="23" t="s">
        <v>12</v>
      </c>
      <c r="L85" s="9"/>
    </row>
    <row r="86" spans="2:12" s="4" customFormat="1" ht="15.6">
      <c r="B86" s="18" t="s">
        <v>81</v>
      </c>
      <c r="C86" s="19">
        <f>DATE(2023,11,23)</f>
        <v>45253</v>
      </c>
      <c r="D86" s="18" t="s">
        <v>196</v>
      </c>
      <c r="E86" s="18" t="s">
        <v>220</v>
      </c>
      <c r="F86" s="18" t="s">
        <v>278</v>
      </c>
      <c r="G86" s="20">
        <v>621229.88</v>
      </c>
      <c r="H86" s="20">
        <v>621229.88</v>
      </c>
      <c r="I86" s="21">
        <f t="shared" si="5"/>
        <v>0</v>
      </c>
      <c r="J86" s="22">
        <v>45260</v>
      </c>
      <c r="K86" s="23" t="s">
        <v>12</v>
      </c>
      <c r="L86" s="9"/>
    </row>
    <row r="87" spans="2:12" s="4" customFormat="1" ht="15.6">
      <c r="B87" s="18" t="s">
        <v>158</v>
      </c>
      <c r="C87" s="19">
        <f>DATE(2023,11,23)</f>
        <v>45253</v>
      </c>
      <c r="D87" s="18" t="s">
        <v>21</v>
      </c>
      <c r="E87" s="18" t="s">
        <v>26</v>
      </c>
      <c r="F87" s="18" t="s">
        <v>279</v>
      </c>
      <c r="G87" s="20">
        <v>298223.75</v>
      </c>
      <c r="H87" s="20">
        <v>298223.75</v>
      </c>
      <c r="I87" s="21">
        <f t="shared" si="5"/>
        <v>0</v>
      </c>
      <c r="J87" s="22">
        <v>45260</v>
      </c>
      <c r="K87" s="23" t="s">
        <v>12</v>
      </c>
      <c r="L87" s="9"/>
    </row>
    <row r="88" spans="2:12" s="4" customFormat="1" ht="15.6">
      <c r="B88" s="18" t="s">
        <v>159</v>
      </c>
      <c r="C88" s="19">
        <f>DATE(2023,11,23)</f>
        <v>45253</v>
      </c>
      <c r="D88" s="18" t="s">
        <v>180</v>
      </c>
      <c r="E88" s="18" t="s">
        <v>204</v>
      </c>
      <c r="F88" s="18" t="s">
        <v>280</v>
      </c>
      <c r="G88" s="20">
        <v>11000</v>
      </c>
      <c r="H88" s="20">
        <v>11000</v>
      </c>
      <c r="I88" s="21">
        <f t="shared" si="5"/>
        <v>0</v>
      </c>
      <c r="J88" s="22">
        <v>45260</v>
      </c>
      <c r="K88" s="23" t="s">
        <v>12</v>
      </c>
      <c r="L88" s="9"/>
    </row>
    <row r="89" spans="2:12" s="4" customFormat="1" ht="15.6">
      <c r="B89" s="18" t="s">
        <v>160</v>
      </c>
      <c r="C89" s="19">
        <f>DATE(2023,11,23)</f>
        <v>45253</v>
      </c>
      <c r="D89" s="18" t="s">
        <v>197</v>
      </c>
      <c r="E89" s="18" t="s">
        <v>221</v>
      </c>
      <c r="F89" s="18" t="s">
        <v>281</v>
      </c>
      <c r="G89" s="20">
        <v>199325.6</v>
      </c>
      <c r="H89" s="20">
        <v>199325.6</v>
      </c>
      <c r="I89" s="21">
        <f t="shared" si="5"/>
        <v>0</v>
      </c>
      <c r="J89" s="22">
        <v>45260</v>
      </c>
      <c r="K89" s="23" t="s">
        <v>12</v>
      </c>
      <c r="L89" s="9"/>
    </row>
    <row r="90" spans="2:12" s="4" customFormat="1" ht="15.6">
      <c r="B90" s="24" t="s">
        <v>161</v>
      </c>
      <c r="C90" s="19">
        <f>DATE(2023,11,24)</f>
        <v>45254</v>
      </c>
      <c r="D90" s="24" t="s">
        <v>89</v>
      </c>
      <c r="E90" s="18" t="s">
        <v>301</v>
      </c>
      <c r="F90" s="24" t="s">
        <v>282</v>
      </c>
      <c r="G90" s="26">
        <v>7033.75</v>
      </c>
      <c r="H90" s="26">
        <v>7033.75</v>
      </c>
      <c r="I90" s="21">
        <f t="shared" si="5"/>
        <v>0</v>
      </c>
      <c r="J90" s="22">
        <v>45260</v>
      </c>
      <c r="K90" s="23" t="s">
        <v>12</v>
      </c>
      <c r="L90" s="9"/>
    </row>
    <row r="91" spans="2:12" s="4" customFormat="1" ht="15.6">
      <c r="B91" s="18" t="s">
        <v>162</v>
      </c>
      <c r="C91" s="19">
        <f t="shared" ref="C91:C97" si="7">DATE(2023,11,27)</f>
        <v>45257</v>
      </c>
      <c r="D91" s="18" t="s">
        <v>17</v>
      </c>
      <c r="E91" s="18" t="s">
        <v>24</v>
      </c>
      <c r="F91" s="18" t="s">
        <v>283</v>
      </c>
      <c r="G91" s="20">
        <v>2500</v>
      </c>
      <c r="H91" s="20">
        <v>2500</v>
      </c>
      <c r="I91" s="21">
        <f t="shared" si="5"/>
        <v>0</v>
      </c>
      <c r="J91" s="22">
        <v>45260</v>
      </c>
      <c r="K91" s="23" t="s">
        <v>12</v>
      </c>
      <c r="L91" s="9"/>
    </row>
    <row r="92" spans="2:12" s="4" customFormat="1" ht="15.6">
      <c r="B92" s="18" t="s">
        <v>163</v>
      </c>
      <c r="C92" s="19">
        <f t="shared" si="7"/>
        <v>45257</v>
      </c>
      <c r="D92" s="18" t="s">
        <v>13</v>
      </c>
      <c r="E92" s="18" t="s">
        <v>14</v>
      </c>
      <c r="F92" s="18" t="s">
        <v>284</v>
      </c>
      <c r="G92" s="20">
        <v>777.6</v>
      </c>
      <c r="H92" s="20">
        <v>777.6</v>
      </c>
      <c r="I92" s="21">
        <f t="shared" si="5"/>
        <v>0</v>
      </c>
      <c r="J92" s="22">
        <v>45260</v>
      </c>
      <c r="K92" s="23" t="s">
        <v>12</v>
      </c>
      <c r="L92" s="9"/>
    </row>
    <row r="93" spans="2:12" s="4" customFormat="1" ht="15.6">
      <c r="B93" s="18" t="s">
        <v>164</v>
      </c>
      <c r="C93" s="19">
        <f t="shared" si="7"/>
        <v>45257</v>
      </c>
      <c r="D93" s="18" t="s">
        <v>13</v>
      </c>
      <c r="E93" s="18" t="s">
        <v>14</v>
      </c>
      <c r="F93" s="18" t="s">
        <v>285</v>
      </c>
      <c r="G93" s="20">
        <v>544</v>
      </c>
      <c r="H93" s="20">
        <v>544</v>
      </c>
      <c r="I93" s="21">
        <f t="shared" si="5"/>
        <v>0</v>
      </c>
      <c r="J93" s="22">
        <v>45260</v>
      </c>
      <c r="K93" s="23" t="s">
        <v>12</v>
      </c>
      <c r="L93" s="9"/>
    </row>
    <row r="94" spans="2:12" s="4" customFormat="1" ht="15.6">
      <c r="B94" s="18" t="s">
        <v>165</v>
      </c>
      <c r="C94" s="19">
        <f t="shared" si="7"/>
        <v>45257</v>
      </c>
      <c r="D94" s="18" t="s">
        <v>13</v>
      </c>
      <c r="E94" s="18" t="s">
        <v>14</v>
      </c>
      <c r="F94" s="18" t="s">
        <v>286</v>
      </c>
      <c r="G94" s="20">
        <v>4236</v>
      </c>
      <c r="H94" s="20">
        <v>4236</v>
      </c>
      <c r="I94" s="21">
        <f t="shared" si="5"/>
        <v>0</v>
      </c>
      <c r="J94" s="22">
        <v>45260</v>
      </c>
      <c r="K94" s="23" t="s">
        <v>12</v>
      </c>
      <c r="L94" s="9"/>
    </row>
    <row r="95" spans="2:12" s="4" customFormat="1" ht="15.6">
      <c r="B95" s="18" t="s">
        <v>166</v>
      </c>
      <c r="C95" s="19">
        <f t="shared" si="7"/>
        <v>45257</v>
      </c>
      <c r="D95" s="18" t="s">
        <v>19</v>
      </c>
      <c r="E95" s="18" t="s">
        <v>27</v>
      </c>
      <c r="F95" s="18" t="s">
        <v>287</v>
      </c>
      <c r="G95" s="20">
        <v>6784.18</v>
      </c>
      <c r="H95" s="20">
        <v>6784.18</v>
      </c>
      <c r="I95" s="21">
        <f t="shared" si="5"/>
        <v>0</v>
      </c>
      <c r="J95" s="22">
        <v>45260</v>
      </c>
      <c r="K95" s="23" t="s">
        <v>12</v>
      </c>
      <c r="L95" s="9"/>
    </row>
    <row r="96" spans="2:12" s="4" customFormat="1" ht="15.6">
      <c r="B96" s="18" t="s">
        <v>167</v>
      </c>
      <c r="C96" s="19">
        <f t="shared" si="7"/>
        <v>45257</v>
      </c>
      <c r="D96" s="18" t="s">
        <v>192</v>
      </c>
      <c r="E96" s="18" t="s">
        <v>216</v>
      </c>
      <c r="F96" s="18" t="s">
        <v>288</v>
      </c>
      <c r="G96" s="20">
        <v>70176.960000000006</v>
      </c>
      <c r="H96" s="20">
        <v>70176.960000000006</v>
      </c>
      <c r="I96" s="21">
        <f t="shared" si="5"/>
        <v>0</v>
      </c>
      <c r="J96" s="22">
        <v>45260</v>
      </c>
      <c r="K96" s="23" t="s">
        <v>12</v>
      </c>
      <c r="L96" s="9"/>
    </row>
    <row r="97" spans="2:12" s="4" customFormat="1" ht="15.6">
      <c r="B97" s="18" t="s">
        <v>168</v>
      </c>
      <c r="C97" s="19">
        <f t="shared" si="7"/>
        <v>45257</v>
      </c>
      <c r="D97" s="18" t="s">
        <v>198</v>
      </c>
      <c r="E97" s="18" t="s">
        <v>222</v>
      </c>
      <c r="F97" s="18" t="s">
        <v>289</v>
      </c>
      <c r="G97" s="20">
        <v>5268.7</v>
      </c>
      <c r="H97" s="20">
        <v>5268.7</v>
      </c>
      <c r="I97" s="21">
        <f t="shared" si="5"/>
        <v>0</v>
      </c>
      <c r="J97" s="22">
        <v>45260</v>
      </c>
      <c r="K97" s="23" t="s">
        <v>12</v>
      </c>
      <c r="L97" s="9"/>
    </row>
    <row r="98" spans="2:12" s="4" customFormat="1" ht="15.6">
      <c r="B98" s="18" t="s">
        <v>169</v>
      </c>
      <c r="C98" s="19">
        <f>DATE(2023,11,28)</f>
        <v>45258</v>
      </c>
      <c r="D98" s="18" t="s">
        <v>13</v>
      </c>
      <c r="E98" s="18" t="s">
        <v>14</v>
      </c>
      <c r="F98" s="18" t="s">
        <v>290</v>
      </c>
      <c r="G98" s="20">
        <v>3200</v>
      </c>
      <c r="H98" s="20">
        <v>3200</v>
      </c>
      <c r="I98" s="21">
        <f t="shared" si="5"/>
        <v>0</v>
      </c>
      <c r="J98" s="22">
        <v>45260</v>
      </c>
      <c r="K98" s="23" t="s">
        <v>12</v>
      </c>
      <c r="L98" s="9"/>
    </row>
    <row r="99" spans="2:12" s="4" customFormat="1" ht="15.6">
      <c r="B99" s="18" t="s">
        <v>170</v>
      </c>
      <c r="C99" s="19">
        <f>DATE(2023,11,28)</f>
        <v>45258</v>
      </c>
      <c r="D99" s="18" t="s">
        <v>13</v>
      </c>
      <c r="E99" s="18" t="s">
        <v>14</v>
      </c>
      <c r="F99" s="18" t="s">
        <v>290</v>
      </c>
      <c r="G99" s="20">
        <v>480</v>
      </c>
      <c r="H99" s="20">
        <v>480</v>
      </c>
      <c r="I99" s="21">
        <f t="shared" si="5"/>
        <v>0</v>
      </c>
      <c r="J99" s="22">
        <v>45260</v>
      </c>
      <c r="K99" s="23" t="s">
        <v>12</v>
      </c>
      <c r="L99" s="9"/>
    </row>
    <row r="100" spans="2:12" s="4" customFormat="1" ht="15.6">
      <c r="B100" s="18" t="s">
        <v>171</v>
      </c>
      <c r="C100" s="19">
        <f>DATE(2023,11,28)</f>
        <v>45258</v>
      </c>
      <c r="D100" s="18" t="s">
        <v>13</v>
      </c>
      <c r="E100" s="18" t="s">
        <v>14</v>
      </c>
      <c r="F100" s="18" t="s">
        <v>290</v>
      </c>
      <c r="G100" s="20">
        <v>818</v>
      </c>
      <c r="H100" s="20">
        <v>818</v>
      </c>
      <c r="I100" s="21">
        <f t="shared" si="5"/>
        <v>0</v>
      </c>
      <c r="J100" s="22">
        <v>45260</v>
      </c>
      <c r="K100" s="23" t="s">
        <v>12</v>
      </c>
      <c r="L100" s="9"/>
    </row>
    <row r="101" spans="2:12" s="4" customFormat="1" ht="15.6">
      <c r="B101" s="18" t="s">
        <v>172</v>
      </c>
      <c r="C101" s="19">
        <f>DATE(2023,11,29)</f>
        <v>45259</v>
      </c>
      <c r="D101" s="18" t="s">
        <v>199</v>
      </c>
      <c r="E101" s="18" t="s">
        <v>223</v>
      </c>
      <c r="F101" s="18" t="s">
        <v>291</v>
      </c>
      <c r="G101" s="20">
        <v>810</v>
      </c>
      <c r="H101" s="20">
        <v>810</v>
      </c>
      <c r="I101" s="21">
        <f t="shared" si="5"/>
        <v>0</v>
      </c>
      <c r="J101" s="22">
        <v>45260</v>
      </c>
      <c r="K101" s="23" t="s">
        <v>12</v>
      </c>
      <c r="L101" s="9"/>
    </row>
    <row r="102" spans="2:12" s="4" customFormat="1" ht="15.6">
      <c r="B102" s="18" t="s">
        <v>173</v>
      </c>
      <c r="C102" s="19">
        <f t="shared" ref="C102:C109" si="8">DATE(2023,11,30)</f>
        <v>45260</v>
      </c>
      <c r="D102" s="18" t="s">
        <v>200</v>
      </c>
      <c r="E102" s="18" t="s">
        <v>224</v>
      </c>
      <c r="F102" s="18" t="s">
        <v>292</v>
      </c>
      <c r="G102" s="20">
        <v>8260</v>
      </c>
      <c r="H102" s="20">
        <v>8260</v>
      </c>
      <c r="I102" s="21">
        <f t="shared" si="5"/>
        <v>0</v>
      </c>
      <c r="J102" s="22">
        <v>45260</v>
      </c>
      <c r="K102" s="23" t="s">
        <v>12</v>
      </c>
      <c r="L102" s="9"/>
    </row>
    <row r="103" spans="2:12" s="4" customFormat="1" ht="15.6">
      <c r="B103" s="18" t="s">
        <v>174</v>
      </c>
      <c r="C103" s="19">
        <f t="shared" si="8"/>
        <v>45260</v>
      </c>
      <c r="D103" s="18" t="s">
        <v>195</v>
      </c>
      <c r="E103" s="18" t="s">
        <v>219</v>
      </c>
      <c r="F103" s="18" t="s">
        <v>293</v>
      </c>
      <c r="G103" s="20">
        <v>75000</v>
      </c>
      <c r="H103" s="20">
        <v>75000</v>
      </c>
      <c r="I103" s="21">
        <f t="shared" si="5"/>
        <v>0</v>
      </c>
      <c r="J103" s="22">
        <v>45260</v>
      </c>
      <c r="K103" s="23" t="s">
        <v>12</v>
      </c>
      <c r="L103" s="9"/>
    </row>
    <row r="104" spans="2:12" s="4" customFormat="1" ht="15.6">
      <c r="B104" s="18" t="s">
        <v>175</v>
      </c>
      <c r="C104" s="19">
        <f t="shared" si="8"/>
        <v>45260</v>
      </c>
      <c r="D104" s="18" t="s">
        <v>201</v>
      </c>
      <c r="E104" s="18" t="s">
        <v>225</v>
      </c>
      <c r="F104" s="18" t="s">
        <v>294</v>
      </c>
      <c r="G104" s="20">
        <v>40887</v>
      </c>
      <c r="H104" s="20">
        <v>40887</v>
      </c>
      <c r="I104" s="21">
        <f t="shared" si="5"/>
        <v>0</v>
      </c>
      <c r="J104" s="22">
        <v>45260</v>
      </c>
      <c r="K104" s="23" t="s">
        <v>12</v>
      </c>
      <c r="L104" s="9"/>
    </row>
    <row r="105" spans="2:12" s="4" customFormat="1" ht="15.6">
      <c r="B105" s="18" t="s">
        <v>176</v>
      </c>
      <c r="C105" s="19">
        <f t="shared" si="8"/>
        <v>45260</v>
      </c>
      <c r="D105" s="18" t="s">
        <v>191</v>
      </c>
      <c r="E105" s="18" t="s">
        <v>215</v>
      </c>
      <c r="F105" s="18" t="s">
        <v>295</v>
      </c>
      <c r="G105" s="20">
        <v>199538</v>
      </c>
      <c r="H105" s="20">
        <v>199538</v>
      </c>
      <c r="I105" s="21">
        <f t="shared" si="5"/>
        <v>0</v>
      </c>
      <c r="J105" s="22">
        <v>45260</v>
      </c>
      <c r="K105" s="23" t="s">
        <v>12</v>
      </c>
      <c r="L105" s="9"/>
    </row>
    <row r="106" spans="2:12" s="4" customFormat="1" ht="15.6">
      <c r="B106" s="18" t="s">
        <v>177</v>
      </c>
      <c r="C106" s="19">
        <f t="shared" si="8"/>
        <v>45260</v>
      </c>
      <c r="D106" s="18" t="s">
        <v>20</v>
      </c>
      <c r="E106" s="18" t="s">
        <v>29</v>
      </c>
      <c r="F106" s="18" t="s">
        <v>296</v>
      </c>
      <c r="G106" s="20">
        <v>50000</v>
      </c>
      <c r="H106" s="20">
        <v>50000</v>
      </c>
      <c r="I106" s="21">
        <f t="shared" si="5"/>
        <v>0</v>
      </c>
      <c r="J106" s="22">
        <v>45260</v>
      </c>
      <c r="K106" s="23" t="s">
        <v>12</v>
      </c>
      <c r="L106" s="9"/>
    </row>
    <row r="107" spans="2:12" s="4" customFormat="1" ht="15.6">
      <c r="B107" s="18" t="s">
        <v>178</v>
      </c>
      <c r="C107" s="19">
        <f t="shared" si="8"/>
        <v>45260</v>
      </c>
      <c r="D107" s="18" t="s">
        <v>39</v>
      </c>
      <c r="E107" s="18" t="s">
        <v>32</v>
      </c>
      <c r="F107" s="18" t="s">
        <v>297</v>
      </c>
      <c r="G107" s="20">
        <v>50000</v>
      </c>
      <c r="H107" s="20">
        <v>50000</v>
      </c>
      <c r="I107" s="21">
        <f t="shared" si="5"/>
        <v>0</v>
      </c>
      <c r="J107" s="22">
        <v>45260</v>
      </c>
      <c r="K107" s="23" t="s">
        <v>12</v>
      </c>
      <c r="L107" s="9"/>
    </row>
    <row r="108" spans="2:12" s="4" customFormat="1" ht="15.6">
      <c r="B108" s="18" t="s">
        <v>80</v>
      </c>
      <c r="C108" s="19">
        <f t="shared" si="8"/>
        <v>45260</v>
      </c>
      <c r="D108" s="18" t="s">
        <v>202</v>
      </c>
      <c r="E108" s="18" t="s">
        <v>226</v>
      </c>
      <c r="F108" s="18" t="s">
        <v>298</v>
      </c>
      <c r="G108" s="20">
        <v>6000</v>
      </c>
      <c r="H108" s="20">
        <v>6000</v>
      </c>
      <c r="I108" s="21">
        <f t="shared" si="5"/>
        <v>0</v>
      </c>
      <c r="J108" s="22">
        <v>45260</v>
      </c>
      <c r="K108" s="23" t="s">
        <v>12</v>
      </c>
      <c r="L108" s="9"/>
    </row>
    <row r="109" spans="2:12" s="4" customFormat="1" ht="30">
      <c r="B109" s="18" t="s">
        <v>179</v>
      </c>
      <c r="C109" s="19">
        <f t="shared" si="8"/>
        <v>45260</v>
      </c>
      <c r="D109" s="18" t="s">
        <v>203</v>
      </c>
      <c r="E109" s="27" t="s">
        <v>227</v>
      </c>
      <c r="F109" s="18" t="s">
        <v>299</v>
      </c>
      <c r="G109" s="20">
        <v>1157.6500000000001</v>
      </c>
      <c r="H109" s="20">
        <v>1157.6500000000001</v>
      </c>
      <c r="I109" s="21">
        <f t="shared" si="5"/>
        <v>0</v>
      </c>
      <c r="J109" s="22">
        <v>45260</v>
      </c>
      <c r="K109" s="23" t="s">
        <v>12</v>
      </c>
      <c r="L109" s="9"/>
    </row>
    <row r="110" spans="2:12" ht="15.6">
      <c r="B110" s="47"/>
      <c r="C110" s="48"/>
      <c r="D110" s="48"/>
      <c r="E110" s="49"/>
      <c r="F110" s="28"/>
      <c r="G110" s="29">
        <f>SUM(G11:G109)</f>
        <v>9917634.2100000009</v>
      </c>
      <c r="H110" s="29">
        <f>SUM(H11:H109)</f>
        <v>9917634.2100000009</v>
      </c>
      <c r="I110" s="30">
        <f>-H119</f>
        <v>0</v>
      </c>
      <c r="J110" s="31"/>
      <c r="K110" s="31"/>
      <c r="L110" s="11"/>
    </row>
    <row r="111" spans="2:12" ht="15.6">
      <c r="B111" s="32"/>
      <c r="C111" s="33"/>
      <c r="D111" s="33"/>
      <c r="E111" s="32"/>
      <c r="F111" s="32"/>
      <c r="G111" s="34"/>
      <c r="H111" s="35"/>
      <c r="I111" s="36"/>
      <c r="J111" s="36"/>
      <c r="K111" s="36"/>
      <c r="L111" s="11"/>
    </row>
    <row r="112" spans="2:12" s="6" customFormat="1" ht="15.6">
      <c r="B112" s="37"/>
      <c r="C112" s="38"/>
      <c r="D112" s="38"/>
      <c r="E112" s="39"/>
      <c r="F112" s="40"/>
      <c r="G112" s="41"/>
      <c r="H112" s="14"/>
      <c r="I112" s="13"/>
      <c r="J112" s="13"/>
      <c r="K112" s="13"/>
      <c r="L112" s="11"/>
    </row>
    <row r="113" spans="1:14" s="6" customFormat="1" ht="15.6">
      <c r="B113" s="37"/>
      <c r="C113" s="38"/>
      <c r="D113" s="38"/>
      <c r="E113" s="39"/>
      <c r="F113" s="40"/>
      <c r="G113" s="41"/>
      <c r="H113" s="14"/>
      <c r="I113" s="13"/>
      <c r="J113" s="13"/>
      <c r="K113" s="13"/>
      <c r="L113" s="11"/>
    </row>
    <row r="114" spans="1:14" s="6" customFormat="1" ht="15.6">
      <c r="B114" s="12"/>
      <c r="C114" s="46" t="s">
        <v>30</v>
      </c>
      <c r="D114" s="46"/>
      <c r="E114" s="46"/>
      <c r="F114" s="14"/>
      <c r="G114" s="46" t="s">
        <v>16</v>
      </c>
      <c r="H114" s="46"/>
      <c r="I114" s="13"/>
      <c r="J114" s="13"/>
      <c r="K114" s="13"/>
      <c r="L114" s="11"/>
    </row>
    <row r="115" spans="1:14" s="6" customFormat="1" ht="15.6">
      <c r="B115" s="12"/>
      <c r="C115" s="42" t="s">
        <v>74</v>
      </c>
      <c r="D115" s="42"/>
      <c r="E115" s="42"/>
      <c r="F115" s="14"/>
      <c r="G115" s="42" t="s">
        <v>302</v>
      </c>
      <c r="H115" s="42"/>
      <c r="I115" s="13"/>
      <c r="J115" s="13"/>
      <c r="K115" s="13"/>
      <c r="L115" s="11"/>
    </row>
    <row r="121" spans="1:14" s="6" customFormat="1">
      <c r="A121" s="1"/>
      <c r="B121" s="7"/>
      <c r="E121" s="7"/>
      <c r="F121" s="1"/>
      <c r="G121" s="1"/>
      <c r="H121" s="1"/>
      <c r="L121" s="1"/>
      <c r="M121" s="1"/>
      <c r="N121" s="1"/>
    </row>
    <row r="122" spans="1:14" s="6" customFormat="1">
      <c r="A122" s="1"/>
      <c r="B122" s="7"/>
      <c r="E122" s="7"/>
      <c r="F122" s="1"/>
      <c r="G122" s="1"/>
      <c r="H122" s="1"/>
      <c r="L122" s="1"/>
      <c r="M122" s="1"/>
      <c r="N122" s="1"/>
    </row>
    <row r="123" spans="1:14" s="6" customFormat="1">
      <c r="A123" s="1"/>
      <c r="B123" s="7"/>
      <c r="E123" s="7"/>
      <c r="F123" s="1"/>
      <c r="G123" s="1"/>
      <c r="H123" s="1"/>
      <c r="L123" s="1"/>
      <c r="M123" s="1"/>
      <c r="N123" s="1"/>
    </row>
    <row r="124" spans="1:14" s="6" customFormat="1">
      <c r="A124" s="1"/>
      <c r="B124" s="7"/>
      <c r="E124" s="7"/>
      <c r="F124" s="1"/>
      <c r="G124" s="1"/>
      <c r="H124" s="1"/>
      <c r="L124" s="1"/>
      <c r="M124" s="1"/>
      <c r="N124" s="1"/>
    </row>
    <row r="125" spans="1:14" s="6" customFormat="1">
      <c r="A125" s="1"/>
      <c r="B125" s="7"/>
      <c r="E125" s="7"/>
      <c r="F125" s="1"/>
      <c r="G125" s="1"/>
      <c r="H125" s="1"/>
      <c r="L125" s="1"/>
      <c r="M125" s="1"/>
      <c r="N125" s="1"/>
    </row>
    <row r="126" spans="1:14" s="6" customFormat="1">
      <c r="A126" s="1"/>
      <c r="B126" s="7"/>
      <c r="E126" s="7"/>
      <c r="F126" s="1"/>
      <c r="G126" s="1"/>
      <c r="H126" s="1"/>
      <c r="L126" s="1"/>
      <c r="M126" s="1"/>
      <c r="N126" s="1"/>
    </row>
    <row r="127" spans="1:14" s="6" customFormat="1">
      <c r="A127" s="1"/>
      <c r="B127" s="7"/>
      <c r="E127" s="7"/>
      <c r="F127" s="1"/>
      <c r="G127" s="1"/>
      <c r="H127" s="1"/>
      <c r="L127" s="1"/>
      <c r="M127" s="1"/>
      <c r="N127" s="1"/>
    </row>
    <row r="128" spans="1:14" s="6" customFormat="1">
      <c r="A128" s="1"/>
      <c r="B128" s="7"/>
      <c r="E128" s="7"/>
      <c r="F128" s="1"/>
      <c r="G128" s="1"/>
      <c r="H128" s="1"/>
      <c r="L128" s="1"/>
      <c r="M128" s="1"/>
      <c r="N128" s="1"/>
    </row>
    <row r="129" spans="1:14" s="6" customFormat="1">
      <c r="A129" s="1"/>
      <c r="B129" s="7"/>
      <c r="E129" s="7"/>
      <c r="F129" s="1"/>
      <c r="G129" s="1"/>
      <c r="H129" s="1"/>
      <c r="L129" s="1"/>
      <c r="M129" s="1"/>
      <c r="N129" s="1"/>
    </row>
    <row r="130" spans="1:14" s="6" customFormat="1">
      <c r="A130" s="1"/>
      <c r="B130" s="7"/>
      <c r="E130" s="7"/>
      <c r="F130" s="1"/>
      <c r="G130" s="1"/>
      <c r="H130" s="1"/>
      <c r="L130" s="1"/>
      <c r="M130" s="1"/>
      <c r="N130" s="1"/>
    </row>
    <row r="131" spans="1:14" s="6" customFormat="1">
      <c r="A131" s="1"/>
      <c r="B131" s="7"/>
      <c r="E131" s="7"/>
      <c r="F131" s="1"/>
      <c r="G131" s="1"/>
      <c r="H131" s="1"/>
      <c r="L131" s="1"/>
      <c r="M131" s="1"/>
      <c r="N131" s="1"/>
    </row>
    <row r="132" spans="1:14" s="6" customFormat="1">
      <c r="A132" s="1"/>
      <c r="B132" s="7"/>
      <c r="E132" s="7"/>
      <c r="F132" s="1"/>
      <c r="G132" s="1"/>
      <c r="H132" s="1"/>
      <c r="L132" s="1"/>
      <c r="M132" s="1"/>
      <c r="N132" s="1"/>
    </row>
    <row r="133" spans="1:14" s="6" customFormat="1">
      <c r="A133" s="1"/>
      <c r="B133" s="7"/>
      <c r="E133" s="7"/>
      <c r="F133" s="1"/>
      <c r="G133" s="1"/>
      <c r="H133" s="1"/>
      <c r="L133" s="1"/>
      <c r="M133" s="1"/>
      <c r="N133" s="1"/>
    </row>
    <row r="134" spans="1:14" s="6" customFormat="1">
      <c r="A134" s="1"/>
      <c r="B134" s="7"/>
      <c r="E134" s="7"/>
      <c r="F134" s="1"/>
      <c r="G134" s="1"/>
      <c r="H134" s="1"/>
      <c r="L134" s="1"/>
      <c r="M134" s="1"/>
      <c r="N134" s="1"/>
    </row>
    <row r="135" spans="1:14" s="6" customFormat="1">
      <c r="A135" s="1"/>
      <c r="B135" s="7"/>
      <c r="E135" s="7"/>
      <c r="F135" s="1"/>
      <c r="G135" s="1"/>
      <c r="H135" s="1"/>
      <c r="L135" s="1"/>
      <c r="M135" s="1"/>
      <c r="N135" s="1"/>
    </row>
    <row r="136" spans="1:14" s="6" customFormat="1">
      <c r="A136" s="1"/>
      <c r="B136" s="7"/>
      <c r="E136" s="7"/>
      <c r="F136" s="1"/>
      <c r="G136" s="1"/>
      <c r="H136" s="1"/>
      <c r="L136" s="1"/>
      <c r="M136" s="1"/>
      <c r="N136" s="1"/>
    </row>
    <row r="137" spans="1:14" s="6" customFormat="1">
      <c r="A137" s="1"/>
      <c r="B137" s="7"/>
      <c r="E137" s="7"/>
      <c r="F137" s="1"/>
      <c r="G137" s="1"/>
      <c r="H137" s="1"/>
      <c r="L137" s="1"/>
      <c r="M137" s="1"/>
      <c r="N137" s="1"/>
    </row>
    <row r="138" spans="1:14" s="6" customFormat="1">
      <c r="A138" s="1"/>
      <c r="B138" s="7"/>
      <c r="E138" s="7"/>
      <c r="F138" s="1"/>
      <c r="G138" s="1"/>
      <c r="H138" s="1"/>
      <c r="L138" s="1"/>
      <c r="M138" s="1"/>
      <c r="N138" s="1"/>
    </row>
    <row r="139" spans="1:14" s="6" customFormat="1">
      <c r="A139" s="1"/>
      <c r="B139" s="7"/>
      <c r="E139" s="7"/>
      <c r="F139" s="1"/>
      <c r="G139" s="1"/>
      <c r="H139" s="1"/>
      <c r="L139" s="1"/>
      <c r="M139" s="1"/>
      <c r="N139" s="1"/>
    </row>
    <row r="140" spans="1:14" s="6" customFormat="1">
      <c r="A140" s="1"/>
      <c r="B140" s="7"/>
      <c r="E140" s="7"/>
      <c r="F140" s="1"/>
      <c r="G140" s="1"/>
      <c r="H140" s="1"/>
      <c r="L140" s="1"/>
      <c r="M140" s="1"/>
      <c r="N140" s="1"/>
    </row>
    <row r="141" spans="1:14" s="6" customFormat="1">
      <c r="A141" s="1"/>
      <c r="B141" s="7"/>
      <c r="E141" s="7"/>
      <c r="F141" s="1"/>
      <c r="G141" s="1"/>
      <c r="H141" s="1"/>
      <c r="L141" s="1"/>
      <c r="M141" s="1"/>
      <c r="N141" s="1"/>
    </row>
    <row r="142" spans="1:14" s="6" customFormat="1">
      <c r="A142" s="1"/>
      <c r="B142" s="7"/>
      <c r="E142" s="7"/>
      <c r="F142" s="1"/>
      <c r="G142" s="1"/>
      <c r="H142" s="1"/>
      <c r="L142" s="1"/>
      <c r="M142" s="1"/>
      <c r="N142" s="1"/>
    </row>
    <row r="143" spans="1:14" s="6" customFormat="1">
      <c r="A143" s="1"/>
      <c r="B143" s="7"/>
      <c r="E143" s="7"/>
      <c r="F143" s="1"/>
      <c r="G143" s="1"/>
      <c r="H143" s="1"/>
      <c r="L143" s="1"/>
      <c r="M143" s="1"/>
      <c r="N143" s="1"/>
    </row>
    <row r="144" spans="1:14" s="6" customFormat="1">
      <c r="A144" s="1"/>
      <c r="B144" s="7"/>
      <c r="E144" s="7"/>
      <c r="F144" s="1"/>
      <c r="G144" s="1"/>
      <c r="H144" s="1"/>
      <c r="L144" s="1"/>
      <c r="M144" s="1"/>
      <c r="N144" s="1"/>
    </row>
    <row r="145" spans="1:14" s="6" customFormat="1">
      <c r="A145" s="1"/>
      <c r="B145" s="7"/>
      <c r="E145" s="7"/>
      <c r="F145" s="1"/>
      <c r="G145" s="1"/>
      <c r="H145" s="1"/>
      <c r="L145" s="1"/>
      <c r="M145" s="1"/>
      <c r="N145" s="1"/>
    </row>
    <row r="146" spans="1:14" s="6" customFormat="1">
      <c r="A146" s="1"/>
      <c r="B146" s="7"/>
      <c r="E146" s="7"/>
      <c r="F146" s="1"/>
      <c r="G146" s="1"/>
      <c r="H146" s="1"/>
      <c r="L146" s="1"/>
      <c r="M146" s="1"/>
      <c r="N146" s="1"/>
    </row>
    <row r="147" spans="1:14" s="6" customFormat="1">
      <c r="A147" s="1"/>
      <c r="B147" s="7"/>
      <c r="E147" s="7"/>
      <c r="F147" s="1"/>
      <c r="G147" s="1"/>
      <c r="H147" s="1"/>
      <c r="L147" s="1"/>
      <c r="M147" s="1"/>
      <c r="N147" s="1"/>
    </row>
    <row r="148" spans="1:14" s="6" customFormat="1">
      <c r="A148" s="1"/>
      <c r="B148" s="7"/>
      <c r="E148" s="7"/>
      <c r="F148" s="1"/>
      <c r="G148" s="1"/>
      <c r="H148" s="1"/>
      <c r="L148" s="1"/>
      <c r="M148" s="1"/>
      <c r="N148" s="1"/>
    </row>
    <row r="149" spans="1:14" s="6" customFormat="1">
      <c r="A149" s="1"/>
      <c r="B149" s="7"/>
      <c r="E149" s="7"/>
      <c r="F149" s="1"/>
      <c r="G149" s="1"/>
      <c r="H149" s="1"/>
      <c r="L149" s="1"/>
      <c r="M149" s="1"/>
      <c r="N149" s="1"/>
    </row>
    <row r="150" spans="1:14" s="6" customFormat="1">
      <c r="A150" s="1"/>
      <c r="B150" s="7"/>
      <c r="E150" s="7"/>
      <c r="F150" s="1"/>
      <c r="G150" s="1"/>
      <c r="H150" s="1"/>
      <c r="L150" s="1"/>
      <c r="M150" s="1"/>
      <c r="N150" s="1"/>
    </row>
    <row r="151" spans="1:14" s="6" customFormat="1">
      <c r="A151" s="1"/>
      <c r="B151" s="7"/>
      <c r="E151" s="7"/>
      <c r="F151" s="1"/>
      <c r="G151" s="1"/>
      <c r="H151" s="1"/>
      <c r="L151" s="1"/>
      <c r="M151" s="1"/>
      <c r="N151" s="1"/>
    </row>
    <row r="152" spans="1:14" s="6" customFormat="1">
      <c r="A152" s="1"/>
      <c r="B152" s="7"/>
      <c r="E152" s="7"/>
      <c r="F152" s="1"/>
      <c r="G152" s="1"/>
      <c r="H152" s="1"/>
      <c r="L152" s="1"/>
      <c r="M152" s="1"/>
      <c r="N152" s="1"/>
    </row>
  </sheetData>
  <sortState ref="B12:K121">
    <sortCondition ref="C12:C121"/>
  </sortState>
  <mergeCells count="8">
    <mergeCell ref="C115:E115"/>
    <mergeCell ref="G115:H115"/>
    <mergeCell ref="B7:K7"/>
    <mergeCell ref="B8:K8"/>
    <mergeCell ref="B9:K9"/>
    <mergeCell ref="C114:E114"/>
    <mergeCell ref="G114:H114"/>
    <mergeCell ref="B110:E110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2023-12-13T15:54:21Z</cp:lastPrinted>
  <dcterms:created xsi:type="dcterms:W3CDTF">2023-05-10T12:41:08Z</dcterms:created>
  <dcterms:modified xsi:type="dcterms:W3CDTF">2023-12-14T19:55:09Z</dcterms:modified>
</cp:coreProperties>
</file>