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firstSheet="2" activeTab="8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R1047" i="10"/>
  <c r="O83" i="5"/>
  <c r="R345" i="9"/>
  <c r="S20" i="1"/>
  <c r="R20"/>
  <c r="Q48" i="4"/>
  <c r="M83" i="5" l="1"/>
  <c r="M79"/>
  <c r="O78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N20" i="1"/>
  <c r="N18"/>
  <c r="R18"/>
  <c r="R17"/>
  <c r="R16"/>
  <c r="O75" i="5"/>
  <c r="M75"/>
  <c r="M71"/>
  <c r="O74"/>
  <c r="N1047" i="10"/>
  <c r="N1042"/>
  <c r="R1038"/>
  <c r="R1040"/>
  <c r="R1039"/>
  <c r="R1037"/>
  <c r="R1036"/>
  <c r="E29" i="16" l="1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R1042" s="1"/>
  <c r="R1032"/>
  <c r="N1032"/>
  <c r="R1031"/>
  <c r="G1031"/>
  <c r="G1030"/>
  <c r="R1030"/>
  <c r="R1027"/>
  <c r="N1027"/>
  <c r="N345" i="9"/>
  <c r="P325"/>
  <c r="L349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E31" i="16" l="1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P93" i="7"/>
  <c r="N93"/>
  <c r="R1021" i="10"/>
  <c r="N1021"/>
  <c r="R1020"/>
  <c r="R1019"/>
  <c r="R1018"/>
  <c r="R343" i="9"/>
  <c r="N343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G33" i="16" l="1"/>
  <c r="G12" s="1"/>
  <c r="F31"/>
  <c r="R45" i="4"/>
  <c r="R46" s="1"/>
  <c r="R1025" i="10"/>
  <c r="R340" i="9"/>
  <c r="R339"/>
  <c r="R338"/>
  <c r="R337"/>
  <c r="O1047" i="10"/>
  <c r="P1047"/>
  <c r="R328" i="9"/>
  <c r="R329"/>
  <c r="R330"/>
  <c r="R331"/>
  <c r="R332"/>
  <c r="R333"/>
  <c r="R334"/>
  <c r="R327"/>
  <c r="R335" s="1"/>
  <c r="R323"/>
  <c r="N335"/>
  <c r="G13" i="16" l="1"/>
  <c r="H12"/>
  <c r="S45" i="4"/>
  <c r="S46" s="1"/>
  <c r="X4" i="10"/>
  <c r="R1002"/>
  <c r="R1003" s="1"/>
  <c r="N1003"/>
  <c r="G14" i="16" l="1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T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H15" i="16" l="1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V17" l="1"/>
  <c r="S17" s="1"/>
  <c r="T17" s="1"/>
  <c r="V16"/>
  <c r="S16" s="1"/>
  <c r="S994" i="10"/>
  <c r="T994" s="1"/>
  <c r="N324" i="9"/>
  <c r="S18" i="1" l="1"/>
  <c r="T16"/>
  <c r="T18" s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P91" i="7"/>
  <c r="N91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78" i="5" l="1"/>
  <c r="P78" s="1"/>
  <c r="Q78" s="1"/>
  <c r="T77"/>
  <c r="P77" s="1"/>
  <c r="T68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S278" s="1"/>
  <c r="T278" s="1"/>
  <c r="W279"/>
  <c r="S279" s="1"/>
  <c r="T279" s="1"/>
  <c r="W280"/>
  <c r="S280" s="1"/>
  <c r="T280" s="1"/>
  <c r="W284"/>
  <c r="S284" s="1"/>
  <c r="T284" s="1"/>
  <c r="W287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87" i="9"/>
  <c r="T287" s="1"/>
  <c r="S263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Q77" i="5" l="1"/>
  <c r="Q79" s="1"/>
  <c r="P79"/>
  <c r="P75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T20" s="1"/>
  <c r="R22"/>
  <c r="S23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83"/>
  <c r="T183" s="1"/>
  <c r="S167"/>
  <c r="T167" s="1"/>
  <c r="S151"/>
  <c r="T151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5"/>
  <c r="T225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23"/>
  <c r="T12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8"/>
  <c r="T128" s="1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02"/>
  <c r="T485"/>
  <c r="T455"/>
  <c r="T453"/>
  <c r="T451"/>
  <c r="T449"/>
  <c r="T426"/>
  <c r="T402"/>
  <c r="T397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186"/>
  <c r="T46"/>
  <c r="T32"/>
  <c r="T30"/>
  <c r="T28"/>
  <c r="T176"/>
  <c r="T159"/>
  <c r="T123"/>
  <c r="T113"/>
  <c r="T97"/>
  <c r="T84"/>
  <c r="T45"/>
  <c r="S133" i="9"/>
  <c r="T133" s="1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1047" s="1"/>
  <c r="S296" i="9"/>
  <c r="S345" s="1"/>
  <c r="G13" i="14"/>
  <c r="H13" s="1"/>
  <c r="H12"/>
  <c r="T871" i="10"/>
  <c r="T992" s="1"/>
  <c r="T1047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R93" s="1"/>
  <c r="E10" i="12" s="1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P9" i="5" l="1"/>
  <c r="P26" s="1"/>
  <c r="P33" s="1"/>
  <c r="P83" s="1"/>
  <c r="O26"/>
  <c r="O33" s="1"/>
  <c r="C11" i="12" s="1"/>
  <c r="H21" i="14"/>
  <c r="E9" i="12"/>
  <c r="Q9" i="5"/>
  <c r="Q26" s="1"/>
  <c r="B28" i="12"/>
  <c r="Q38" i="4"/>
  <c r="C7" i="12" s="1"/>
  <c r="N7" i="3"/>
  <c r="P7"/>
  <c r="E18" i="12" s="1"/>
  <c r="S36" i="4"/>
  <c r="S9"/>
  <c r="S15"/>
  <c r="S43"/>
  <c r="R31"/>
  <c r="C14" i="12" l="1"/>
  <c r="C28" s="1"/>
  <c r="Q33" i="5"/>
  <c r="Q83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<sst xmlns="http://schemas.openxmlformats.org/spreadsheetml/2006/main" count="8696" uniqueCount="2831">
  <si>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</si>
  <si>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</si>
  <si>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</si>
  <si>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</si>
  <si>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</si>
  <si>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</si>
  <si>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</si>
  <si>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</si>
  <si>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</si>
  <si>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</si>
  <si>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</si>
  <si>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</si>
  <si>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</si>
  <si>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</si>
  <si>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</si>
  <si>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</si>
  <si>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</si>
  <si>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</si>
  <si>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</si>
  <si>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</si>
  <si>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</si>
  <si>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</si>
  <si>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</si>
  <si>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</si>
  <si>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</si>
  <si>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</si>
  <si>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</si>
  <si>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</si>
  <si>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</si>
  <si>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</si>
  <si>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</si>
  <si>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</si>
  <si>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</si>
  <si>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</si>
  <si>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</si>
  <si>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</si>
  <si>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</si>
  <si>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</si>
  <si>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</si>
  <si>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</si>
  <si>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</si>
  <si>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</si>
  <si>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</si>
  <si>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</si>
  <si>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</si>
  <si>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</si>
  <si>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</si>
  <si>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</si>
  <si>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</si>
  <si>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</si>
  <si>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</si>
  <si>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</si>
  <si>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</si>
  <si>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</si>
  <si>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</si>
  <si>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</si>
  <si>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</si>
  <si>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</si>
  <si>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</si>
  <si>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</si>
  <si>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</si>
  <si>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</si>
  <si>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</si>
  <si>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</si>
  <si>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</si>
  <si>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</si>
  <si>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</si>
  <si>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</si>
  <si>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</si>
  <si>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</si>
  <si>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</si>
  <si>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</si>
  <si>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</si>
  <si>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</si>
  <si>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</si>
  <si>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</si>
  <si>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</si>
  <si>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</si>
  <si>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</si>
  <si>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</si>
  <si>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</si>
  <si>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</si>
  <si>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</si>
  <si>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</si>
  <si>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</si>
  <si>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</si>
  <si>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</si>
  <si>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</si>
  <si>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</si>
  <si>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</si>
  <si>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</si>
  <si>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</si>
  <si>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</si>
  <si>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</si>
  <si>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</si>
  <si>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</si>
  <si>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</si>
  <si>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</si>
  <si>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</si>
  <si>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</si>
  <si>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</si>
  <si>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</si>
  <si>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</si>
  <si>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</si>
  <si>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</si>
  <si>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</si>
  <si>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</si>
  <si>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</si>
  <si>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</si>
  <si>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</si>
  <si>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</si>
  <si>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</si>
  <si>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</si>
  <si>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</si>
  <si>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</si>
  <si>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</si>
  <si>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</si>
  <si>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</si>
  <si>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</si>
  <si>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</si>
  <si>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</si>
  <si>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</si>
  <si>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</si>
  <si>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</si>
  <si>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</si>
  <si>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</si>
  <si>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</si>
  <si>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</si>
  <si>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</si>
  <si>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</si>
  <si>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</si>
  <si>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</si>
  <si>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</si>
  <si>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</si>
  <si>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</si>
  <si>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</si>
  <si>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</si>
  <si>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</si>
  <si>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</si>
  <si>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</si>
  <si>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</si>
  <si>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</si>
  <si>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</si>
  <si>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</si>
  <si>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</si>
  <si>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</si>
  <si>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</si>
  <si>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</si>
  <si>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</si>
  <si>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</si>
  <si>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</si>
  <si>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</si>
  <si>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</si>
  <si>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</si>
  <si>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</si>
  <si>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</si>
  <si>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</si>
  <si>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</si>
  <si>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</si>
  <si>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</si>
  <si>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</si>
  <si>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</si>
  <si>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</si>
  <si>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</si>
  <si>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</si>
  <si>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</si>
  <si>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</si>
  <si>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</si>
  <si>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</si>
  <si>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</si>
  <si>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</si>
  <si>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</si>
  <si>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</si>
  <si>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</si>
  <si>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</si>
  <si>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</si>
  <si>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</si>
  <si>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</si>
  <si>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</si>
  <si>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</si>
  <si>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</si>
  <si>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</si>
  <si>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</si>
  <si>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</si>
  <si>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</si>
  <si>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</si>
  <si>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</si>
  <si>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</si>
  <si>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</si>
  <si>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</si>
  <si>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</si>
  <si>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</si>
  <si>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</si>
  <si>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</si>
  <si>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</si>
  <si>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</si>
  <si>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</si>
  <si>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</si>
  <si>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</si>
  <si>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</si>
  <si>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</si>
  <si>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</si>
  <si>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</si>
  <si>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</si>
  <si>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</si>
  <si>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</si>
  <si>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</si>
  <si>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</si>
  <si>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</si>
  <si>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</si>
  <si>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</si>
  <si>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</si>
  <si>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</si>
  <si>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</si>
  <si>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</si>
  <si>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</si>
  <si>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</si>
  <si>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</si>
  <si>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</si>
  <si>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</si>
  <si>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</si>
  <si>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</si>
  <si>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</si>
  <si>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</si>
  <si>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</si>
  <si>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</si>
  <si>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</si>
  <si>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</si>
  <si>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</si>
  <si>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</si>
  <si>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</si>
  <si>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</si>
  <si>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</si>
  <si>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</si>
  <si>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</si>
  <si>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</si>
  <si>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</si>
  <si>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</si>
  <si>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</si>
  <si>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</si>
  <si>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</si>
  <si>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</si>
  <si>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</si>
  <si>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</si>
  <si>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</si>
  <si>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</si>
  <si>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</si>
  <si>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</si>
  <si>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</si>
  <si>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</si>
  <si>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</si>
  <si>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</si>
  <si>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</si>
  <si>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</si>
  <si>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</si>
  <si>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</si>
  <si>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</si>
  <si>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</si>
  <si>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</si>
  <si>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</si>
  <si>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</si>
  <si>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</si>
  <si>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</si>
  <si>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</si>
  <si>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</si>
  <si>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</si>
  <si>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</si>
  <si>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</si>
  <si>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</si>
  <si>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</si>
  <si>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</si>
  <si>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</si>
  <si>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</si>
  <si>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</si>
  <si>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</si>
  <si>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</si>
  <si>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</si>
  <si>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</si>
  <si>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</si>
  <si>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</si>
  <si>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</si>
  <si>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</si>
  <si>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</si>
  <si>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</si>
  <si>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</si>
  <si>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</si>
  <si>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</si>
  <si>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</si>
  <si>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</si>
  <si>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</si>
  <si>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</si>
  <si>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</si>
  <si>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</si>
  <si>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</si>
  <si>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</si>
  <si>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</si>
  <si>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</si>
  <si>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</si>
  <si>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</si>
  <si>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</si>
  <si>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</si>
  <si>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</si>
  <si>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</si>
  <si>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</si>
  <si>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</si>
  <si>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</si>
  <si>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</si>
  <si>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</si>
  <si>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</si>
  <si>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</si>
  <si>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</si>
  <si>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</si>
  <si>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</si>
  <si>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</si>
  <si>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</si>
  <si>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</si>
  <si>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</si>
  <si>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</si>
  <si>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</si>
  <si>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</si>
  <si>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</si>
  <si>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</si>
  <si>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</si>
  <si>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</si>
  <si>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</si>
  <si>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</si>
  <si>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</si>
  <si>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</si>
  <si>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</si>
  <si>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</si>
  <si>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</si>
  <si>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</si>
  <si>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</si>
  <si>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</si>
  <si>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</si>
  <si>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</si>
  <si>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</si>
  <si>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</si>
  <si>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</si>
  <si>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</si>
  <si>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</si>
  <si>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</si>
  <si>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</si>
  <si>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</si>
  <si>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</si>
  <si>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</si>
  <si>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</si>
  <si>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</si>
  <si>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</si>
  <si>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</si>
  <si>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</si>
  <si>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</si>
  <si>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</si>
  <si>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</si>
  <si>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</si>
  <si>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</si>
  <si>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</si>
  <si>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</si>
  <si>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</si>
  <si>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</si>
  <si>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</si>
  <si>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</si>
  <si>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</si>
  <si>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</si>
  <si>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</si>
  <si>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</si>
  <si>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</si>
  <si>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</si>
  <si>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</si>
  <si>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</si>
  <si>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</si>
  <si>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</si>
  <si>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</si>
  <si>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</si>
  <si>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</si>
  <si>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</si>
  <si>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</si>
  <si>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</si>
  <si>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</si>
  <si>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</si>
  <si>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</si>
  <si>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</si>
  <si>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</si>
  <si>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</si>
  <si>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</si>
  <si>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</si>
  <si>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</si>
  <si>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</si>
  <si>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</si>
  <si>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</si>
  <si>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</si>
  <si>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</si>
  <si>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</si>
  <si>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</si>
  <si>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</si>
  <si>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</si>
  <si>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</si>
  <si>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</si>
  <si>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</si>
  <si>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</si>
  <si>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</si>
  <si>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</si>
  <si>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</si>
  <si>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</si>
  <si>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</si>
  <si>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</si>
  <si>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</si>
  <si>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</si>
  <si>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</si>
  <si>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</si>
  <si>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</si>
  <si>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</si>
  <si>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</si>
  <si>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</si>
  <si>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</si>
  <si>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</si>
  <si>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</si>
  <si>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</si>
  <si>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</si>
  <si>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</si>
  <si>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</si>
  <si>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</si>
  <si>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</si>
  <si>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</si>
  <si>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</si>
  <si>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</si>
  <si>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</si>
  <si>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</si>
  <si>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</si>
  <si>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</si>
  <si>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</si>
  <si>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</si>
  <si>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</si>
  <si>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</si>
  <si>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</si>
  <si>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</si>
  <si>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</si>
  <si>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</si>
  <si>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</si>
  <si>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</si>
  <si>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</si>
  <si>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</si>
  <si>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</si>
  <si>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</si>
  <si>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</si>
  <si>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</si>
  <si>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</si>
  <si>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</si>
  <si>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</si>
  <si>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</si>
  <si>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</si>
  <si>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</si>
  <si>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</si>
  <si>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</si>
  <si>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</si>
  <si>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</si>
  <si>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</si>
  <si>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</si>
  <si>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</si>
  <si>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</si>
  <si>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</si>
  <si>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</si>
  <si>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</si>
  <si>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</si>
  <si>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</si>
  <si>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</si>
  <si>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</si>
  <si>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</si>
  <si>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</si>
  <si>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</si>
  <si>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</si>
  <si>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</si>
  <si>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</si>
  <si>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</si>
  <si>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</si>
  <si>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</si>
  <si>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</si>
  <si>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</si>
  <si>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</si>
  <si>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</si>
  <si>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</si>
  <si>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</si>
  <si>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</si>
  <si>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</si>
  <si>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</si>
  <si>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</si>
  <si>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</si>
  <si>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</si>
  <si>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</si>
  <si>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</si>
  <si>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</si>
  <si>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</si>
  <si>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</si>
  <si>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</si>
  <si>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</si>
  <si>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</si>
  <si>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</si>
  <si>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</si>
  <si>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</si>
  <si>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</si>
  <si>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</si>
  <si>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</si>
  <si>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</si>
  <si>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</si>
  <si>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</si>
  <si>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</si>
  <si>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</si>
  <si>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</si>
  <si>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</si>
  <si>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</si>
  <si>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</si>
  <si>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</si>
  <si>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</si>
  <si>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</si>
  <si>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</si>
  <si>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</si>
  <si>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</si>
  <si>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</si>
  <si>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</si>
  <si>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</si>
  <si>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</si>
  <si>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</si>
  <si>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</si>
  <si>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</si>
  <si>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</si>
  <si>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</si>
  <si>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</si>
  <si>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</si>
  <si>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</si>
  <si>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</si>
  <si>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</si>
  <si>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</si>
  <si>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</si>
  <si>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</si>
  <si>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</si>
  <si>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</si>
  <si>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</si>
  <si>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</si>
  <si>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</si>
  <si>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</si>
  <si>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</si>
  <si>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</si>
  <si>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</si>
  <si>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</si>
  <si>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</si>
  <si>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</si>
  <si>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</si>
  <si>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</si>
  <si>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</si>
  <si>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</si>
  <si>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</si>
  <si>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</si>
  <si>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</si>
  <si>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</si>
  <si>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</si>
  <si>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</si>
  <si>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</si>
  <si>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</si>
  <si>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</si>
  <si>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</si>
  <si>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</si>
  <si>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</si>
  <si>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</si>
  <si>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</si>
  <si>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</si>
  <si>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</si>
  <si>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</si>
  <si>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</si>
  <si>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</si>
  <si>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</si>
  <si>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</si>
  <si>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</si>
  <si>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</si>
  <si>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</si>
  <si>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</si>
  <si>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</si>
  <si>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</si>
  <si>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</si>
  <si>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</si>
  <si>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</si>
  <si>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</si>
  <si>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</si>
  <si>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</si>
  <si>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</si>
  <si>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</si>
  <si>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</si>
  <si>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</si>
  <si>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</si>
  <si>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</si>
  <si>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</si>
  <si>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</si>
  <si>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</si>
  <si>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</si>
  <si>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</si>
  <si>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</si>
  <si>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</si>
  <si>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</si>
  <si>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</si>
  <si>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</si>
  <si>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</si>
  <si>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</si>
  <si>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</si>
  <si>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</si>
  <si>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</si>
  <si>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</si>
  <si>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</si>
  <si>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</si>
  <si>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</si>
  <si>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</si>
  <si>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</si>
  <si>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</si>
  <si>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</si>
  <si>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</si>
  <si>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</si>
  <si>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</si>
  <si>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</si>
  <si>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</si>
  <si>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</si>
  <si>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</si>
  <si>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</si>
  <si>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</si>
  <si>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</si>
  <si>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</si>
  <si>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</si>
  <si>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</si>
  <si>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</si>
  <si>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</si>
  <si>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</si>
  <si>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</si>
  <si>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</si>
  <si>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</si>
  <si>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</si>
  <si>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</si>
  <si>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</si>
  <si>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</si>
  <si>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</si>
  <si>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</si>
  <si>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</si>
  <si>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</si>
  <si>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</si>
  <si>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</si>
  <si>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</si>
  <si>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</si>
  <si>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</si>
  <si>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</si>
  <si>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</si>
  <si>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</si>
  <si>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</si>
  <si>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</si>
  <si>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</si>
  <si>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</si>
  <si>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</si>
  <si>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</si>
  <si>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</si>
  <si>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</si>
  <si>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</si>
  <si>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</si>
  <si>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</si>
  <si>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</si>
  <si>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</si>
  <si>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</si>
  <si>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</si>
  <si>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</si>
  <si>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</si>
  <si>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</si>
  <si>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</si>
  <si>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</si>
  <si>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</si>
  <si>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</si>
  <si>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</si>
  <si>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</si>
  <si>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</si>
  <si>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</si>
  <si>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</si>
  <si>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</si>
  <si>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</si>
  <si>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</si>
  <si>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</si>
  <si>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</si>
  <si>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</si>
  <si>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</si>
  <si>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</si>
  <si>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</si>
  <si>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</si>
  <si>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</si>
  <si>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</si>
  <si>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</si>
  <si>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</si>
  <si>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</si>
  <si>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</si>
  <si>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</si>
  <si>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</si>
  <si>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</si>
  <si>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</si>
  <si>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</si>
  <si>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</si>
  <si>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</si>
  <si>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</si>
  <si>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</si>
  <si>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</si>
  <si>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</si>
  <si>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</si>
  <si>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</si>
  <si>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</si>
  <si>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</si>
  <si>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</si>
  <si>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</si>
  <si>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</si>
  <si>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</si>
  <si>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</si>
  <si>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</si>
  <si>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</si>
  <si>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</si>
  <si>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</si>
  <si>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</si>
  <si>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</si>
  <si>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</si>
  <si>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</si>
  <si>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</si>
  <si>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</si>
  <si>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</si>
  <si>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</si>
  <si>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</si>
  <si>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</si>
  <si>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</si>
  <si>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</si>
  <si>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</si>
  <si>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</si>
  <si>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</si>
  <si>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</si>
  <si>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</si>
  <si>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</si>
  <si>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</si>
  <si>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</si>
  <si>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</si>
  <si>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</si>
  <si>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</si>
  <si>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</si>
  <si>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</si>
  <si>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</si>
  <si>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</si>
  <si>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</si>
  <si>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</si>
  <si>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</si>
  <si>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</si>
  <si>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</si>
  <si>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</si>
  <si>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</si>
  <si>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</si>
  <si>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</si>
  <si>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</si>
  <si>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</si>
  <si>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</si>
  <si>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</si>
  <si>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</si>
  <si>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</si>
  <si>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</si>
  <si>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</si>
  <si>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</si>
  <si>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</si>
  <si>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</si>
  <si>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</si>
  <si>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</si>
  <si>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</si>
  <si>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</si>
  <si>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</si>
  <si>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</si>
  <si>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</si>
  <si>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</si>
  <si>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</si>
  <si>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</si>
  <si>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</si>
  <si>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</si>
  <si>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</si>
  <si>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</si>
  <si>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</si>
  <si>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</si>
  <si>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</si>
  <si>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</si>
  <si>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</si>
  <si>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</si>
  <si>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</si>
  <si>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</si>
  <si>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</si>
  <si>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</si>
  <si>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</si>
  <si>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</si>
  <si>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</si>
  <si>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</si>
  <si>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</si>
  <si>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</si>
  <si>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</si>
  <si>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</si>
  <si>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</si>
  <si>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</si>
  <si>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</si>
  <si>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</si>
  <si>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</si>
  <si>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</si>
  <si>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</si>
  <si>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</si>
  <si>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</si>
  <si>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</si>
  <si>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</si>
  <si>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</si>
  <si>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</si>
  <si>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</si>
  <si>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</si>
  <si>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</si>
  <si>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</si>
  <si>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</si>
  <si>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</si>
  <si>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</si>
  <si>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</si>
  <si>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</si>
  <si>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</si>
  <si>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</si>
  <si>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</si>
  <si>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</si>
  <si>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</si>
  <si>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</si>
  <si>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</si>
  <si>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</si>
  <si>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</si>
  <si>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</si>
  <si>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</si>
  <si>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</si>
  <si>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</si>
  <si>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</si>
  <si>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</si>
  <si>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</si>
  <si>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</si>
  <si>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</si>
  <si>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</si>
  <si>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</si>
  <si>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</si>
  <si>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</si>
  <si>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</si>
  <si>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</si>
  <si>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</si>
  <si>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</si>
  <si>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</si>
  <si>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</si>
  <si>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</si>
  <si>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</si>
  <si>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</si>
  <si>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</si>
  <si>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</si>
  <si>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</si>
  <si>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</si>
  <si>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</si>
  <si>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</si>
  <si>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</si>
  <si>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</si>
  <si>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</si>
  <si>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</si>
  <si>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</si>
  <si>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</si>
  <si>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</si>
  <si>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</si>
  <si>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</si>
  <si>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</si>
  <si>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</si>
  <si>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</si>
  <si>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</si>
  <si>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</si>
  <si>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</si>
  <si>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</si>
  <si>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</si>
  <si>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</si>
  <si>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</si>
  <si>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</si>
  <si>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</si>
  <si>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</si>
  <si>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</si>
  <si>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</si>
  <si>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</si>
  <si>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</si>
  <si>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</si>
  <si>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</si>
  <si>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</si>
  <si>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</si>
  <si>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</si>
  <si>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</si>
  <si>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</si>
  <si>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</si>
  <si>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</si>
  <si>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</si>
  <si>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</si>
  <si>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</si>
  <si>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</si>
  <si>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</si>
  <si>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</si>
  <si>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</si>
  <si>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</si>
  <si>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</si>
  <si>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</si>
  <si>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</si>
  <si>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</si>
  <si>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</si>
  <si>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</si>
  <si>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</si>
  <si>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</si>
  <si>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</si>
  <si>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</si>
  <si>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</si>
  <si>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</si>
  <si>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</si>
  <si>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</si>
  <si>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</si>
  <si>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</si>
  <si>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</si>
  <si>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</si>
  <si>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</si>
  <si>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</si>
  <si>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</si>
  <si>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</si>
  <si>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</si>
  <si>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</si>
  <si>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</si>
  <si>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</si>
  <si>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</si>
  <si>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</si>
  <si>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</si>
  <si>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</si>
  <si>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</si>
  <si>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</si>
  <si>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</si>
  <si>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</si>
  <si>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</si>
  <si>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</si>
  <si>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</si>
  <si>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</si>
  <si>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</si>
  <si>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</si>
  <si>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</si>
  <si>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</si>
  <si>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</si>
  <si>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</si>
  <si>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</si>
  <si>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</si>
  <si>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</si>
  <si>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</si>
  <si>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</si>
  <si>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</si>
  <si>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</si>
  <si>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</si>
  <si>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</si>
  <si>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</si>
  <si>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</si>
  <si>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</si>
  <si>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</si>
  <si>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</si>
  <si>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</si>
  <si>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</si>
  <si>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</si>
  <si>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</si>
  <si>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</si>
  <si>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</si>
  <si>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</si>
  <si>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</si>
  <si>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</si>
  <si>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</si>
  <si>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</si>
  <si>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</si>
  <si>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</si>
  <si>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</si>
  <si>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</si>
  <si>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</si>
  <si>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</si>
  <si>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</si>
  <si>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</si>
  <si>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</si>
  <si>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</si>
  <si>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</si>
  <si>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</si>
  <si>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</si>
  <si>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</si>
  <si>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</si>
  <si>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</si>
  <si>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</si>
  <si>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</si>
  <si>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</si>
  <si>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</si>
  <si>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</si>
  <si>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</si>
  <si>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</si>
  <si>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</si>
  <si>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</si>
  <si>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</si>
  <si>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</si>
  <si>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</si>
  <si>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</si>
  <si>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</si>
  <si>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</si>
  <si>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</si>
  <si>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</si>
  <si>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</si>
  <si>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</si>
  <si>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</si>
  <si>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</si>
  <si>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</si>
  <si>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</si>
  <si>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</si>
  <si>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</si>
  <si>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</si>
  <si>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</si>
  <si>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</si>
  <si>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</si>
  <si>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</si>
  <si>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</si>
  <si>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</si>
  <si>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</si>
  <si>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</si>
  <si>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</si>
  <si>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</si>
  <si>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</si>
  <si>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</si>
  <si>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</si>
  <si>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</si>
  <si>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</si>
  <si>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</si>
  <si>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</si>
  <si>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</si>
  <si>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</si>
  <si>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</si>
  <si>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</si>
  <si>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</si>
  <si>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</si>
  <si>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</si>
  <si>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</si>
  <si>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</si>
  <si>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</si>
  <si>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</si>
  <si>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</si>
  <si>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</si>
  <si>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</si>
  <si>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</si>
  <si>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</si>
  <si>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</si>
  <si>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</si>
  <si>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</si>
  <si>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</si>
  <si>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</si>
  <si>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</si>
  <si>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</si>
  <si>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</si>
  <si>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</si>
  <si>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</si>
  <si>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</si>
  <si>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</si>
  <si>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</si>
  <si>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</si>
  <si>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</si>
  <si>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</si>
  <si>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</si>
  <si>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</si>
  <si>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</si>
  <si>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</si>
  <si>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</si>
  <si>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</si>
  <si>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</si>
  <si>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</si>
  <si>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</si>
  <si>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</si>
  <si>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</si>
  <si>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</si>
  <si>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</si>
  <si>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</si>
  <si>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</si>
  <si>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</si>
  <si>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</si>
  <si>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</si>
  <si>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</si>
  <si>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</si>
  <si>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</si>
  <si>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</si>
  <si>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</si>
  <si>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</si>
  <si>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</si>
  <si>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</si>
  <si>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</si>
  <si>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</si>
  <si>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</si>
  <si>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</si>
  <si>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</si>
  <si>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</si>
  <si>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</si>
  <si>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</si>
  <si>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</si>
  <si>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</si>
  <si>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</si>
  <si>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</si>
  <si>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</si>
  <si>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</si>
  <si>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</si>
  <si>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</si>
  <si>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</si>
  <si>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</si>
  <si>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</si>
  <si>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</si>
  <si>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</si>
  <si>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</si>
  <si>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</si>
  <si>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</si>
  <si>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</si>
  <si>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</si>
  <si>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</si>
  <si>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</si>
  <si>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</si>
  <si>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</si>
  <si>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</si>
  <si>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</si>
  <si>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</si>
  <si>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</si>
  <si>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</si>
  <si>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</si>
  <si>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</si>
  <si>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</si>
  <si>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</si>
  <si>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</si>
  <si>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</si>
  <si>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</si>
  <si>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</si>
  <si>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</si>
  <si>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</si>
  <si>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</si>
  <si>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</si>
  <si>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</si>
  <si>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</si>
  <si>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</si>
  <si>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</si>
  <si>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</si>
  <si>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</si>
  <si>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</si>
  <si>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</si>
  <si>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</si>
  <si>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</si>
  <si>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</si>
  <si>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</si>
  <si>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</si>
  <si>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</si>
  <si>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</si>
  <si>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</si>
  <si>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</si>
  <si>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</si>
  <si>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</si>
  <si>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</si>
  <si>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</si>
  <si>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</si>
  <si>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</si>
  <si>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</si>
  <si>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</si>
  <si>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</si>
  <si>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</si>
  <si>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</si>
  <si>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</si>
  <si>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</si>
  <si>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</si>
  <si>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</si>
  <si>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</si>
  <si>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</si>
  <si>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</si>
  <si>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</si>
  <si>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</si>
  <si>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</si>
  <si>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</si>
  <si>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</si>
  <si>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</si>
  <si>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</si>
  <si>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</si>
  <si>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</si>
  <si>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</si>
  <si>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</si>
  <si>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</si>
  <si>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</si>
  <si>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</si>
  <si>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</si>
  <si>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</si>
  <si>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</si>
  <si>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</si>
  <si>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</si>
  <si>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</si>
  <si>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</si>
  <si>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</si>
  <si>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</si>
  <si>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</si>
  <si>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</si>
  <si>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</si>
  <si>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</si>
  <si>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</si>
  <si>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</si>
  <si>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</si>
  <si>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</si>
  <si>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</si>
  <si>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</si>
  <si>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</si>
  <si>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</si>
  <si>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</si>
  <si>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</si>
  <si>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</si>
  <si>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</si>
  <si>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</si>
  <si>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</si>
  <si>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</si>
  <si>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</si>
  <si>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</si>
  <si>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</si>
  <si>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</si>
  <si>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</si>
  <si>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</si>
  <si>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</si>
  <si>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</si>
  <si>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</si>
  <si>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</si>
  <si>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</si>
  <si>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</si>
  <si>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</si>
  <si>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</si>
  <si>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</si>
  <si>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</si>
  <si>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</si>
  <si>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</si>
  <si>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</si>
  <si>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</si>
  <si>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</si>
  <si>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</si>
  <si>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</si>
  <si>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</si>
  <si>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</si>
  <si>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</si>
  <si>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</si>
  <si>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</si>
  <si>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</si>
  <si>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</si>
  <si>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</si>
  <si>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</si>
  <si>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</si>
  <si>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</si>
  <si>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</si>
  <si>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</si>
  <si>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</si>
  <si>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</si>
  <si>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</si>
  <si>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</si>
  <si>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</si>
  <si>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</si>
  <si>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</si>
  <si>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</si>
  <si>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</si>
  <si>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</si>
  <si>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</si>
  <si>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</si>
  <si>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</si>
  <si>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</si>
  <si>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</si>
  <si>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</si>
  <si>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</si>
  <si>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</si>
  <si>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</si>
  <si>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</si>
  <si>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</si>
  <si>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</si>
  <si>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</si>
  <si>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</si>
  <si>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</si>
  <si>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</si>
  <si>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</si>
  <si>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</si>
  <si>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</si>
  <si>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</si>
  <si>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</si>
  <si>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</si>
  <si>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</si>
  <si>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</si>
  <si>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</si>
  <si>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</si>
  <si>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</si>
  <si>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</si>
  <si>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</si>
  <si>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</si>
  <si>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</si>
  <si>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</si>
  <si>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</si>
  <si>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</si>
  <si>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</si>
  <si>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</si>
  <si>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</si>
  <si>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</si>
  <si>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</si>
  <si>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</si>
  <si>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</si>
  <si>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</si>
  <si>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</si>
  <si>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</si>
  <si>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</si>
  <si>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</si>
  <si>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</si>
  <si>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</si>
  <si>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</si>
  <si>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</si>
  <si>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</si>
  <si>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</si>
  <si>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</si>
  <si>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</si>
  <si>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</si>
  <si>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</si>
  <si>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</si>
  <si>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</si>
  <si>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</si>
  <si>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</si>
  <si>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</si>
  <si>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</si>
  <si>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</si>
  <si>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</si>
  <si>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</si>
  <si>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</si>
  <si>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</si>
  <si>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</si>
  <si>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</si>
  <si>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</si>
  <si>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</si>
  <si>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</si>
  <si>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</si>
  <si>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</si>
  <si>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</si>
  <si>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</si>
  <si>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</si>
  <si>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</si>
  <si>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</si>
  <si>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</si>
  <si>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</si>
  <si>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</si>
  <si>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</si>
  <si>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</si>
  <si>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</si>
  <si>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</si>
  <si>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</si>
  <si>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</si>
  <si>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</si>
  <si>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</si>
  <si>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</si>
  <si>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</si>
  <si>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</si>
  <si>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</si>
  <si>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</si>
  <si>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</si>
  <si>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</si>
  <si>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</si>
  <si>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</si>
  <si>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</si>
  <si>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</si>
  <si>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</si>
  <si>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</si>
  <si>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</si>
  <si>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</si>
  <si>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</si>
  <si>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</si>
  <si>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</si>
  <si>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</si>
  <si>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</si>
  <si>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</si>
  <si>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</si>
  <si>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</si>
  <si>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</si>
  <si>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</si>
  <si>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</si>
  <si>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</si>
  <si>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</si>
  <si>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</si>
  <si>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</si>
  <si>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</si>
  <si>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</si>
  <si>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</si>
  <si>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</si>
  <si>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</si>
  <si>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</si>
  <si>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</si>
  <si>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</si>
  <si>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</si>
  <si>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</si>
  <si>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</si>
  <si>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</si>
  <si>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</si>
  <si>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</si>
  <si>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</si>
  <si>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</si>
  <si>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</si>
  <si>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</si>
  <si>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</si>
  <si>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</si>
  <si>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</si>
  <si>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</si>
  <si>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</si>
  <si>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</si>
  <si>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</si>
  <si>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</si>
  <si>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</si>
  <si>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</si>
  <si>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</si>
  <si>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</si>
  <si>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</si>
  <si>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</si>
  <si>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</si>
  <si>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</si>
  <si>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</si>
  <si>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</si>
  <si>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</si>
  <si>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</si>
  <si>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</si>
  <si>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</si>
  <si>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</si>
  <si>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</si>
  <si>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</si>
  <si>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</si>
  <si>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</si>
  <si>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</si>
  <si>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</si>
  <si>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</si>
  <si>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</si>
  <si>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</si>
  <si>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</si>
  <si>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</si>
  <si>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</si>
  <si>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</si>
  <si>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</si>
  <si>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</si>
  <si>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</si>
  <si>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</si>
  <si>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</si>
  <si>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</si>
  <si>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</si>
  <si>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</si>
  <si>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</si>
  <si>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</si>
  <si>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</si>
  <si>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</si>
  <si>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</si>
  <si>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</si>
  <si>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</si>
  <si>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</si>
  <si>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</si>
  <si>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</si>
  <si>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</si>
  <si>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</si>
  <si>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</si>
  <si>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</si>
  <si>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</si>
  <si>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</si>
  <si>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</si>
  <si>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</si>
  <si>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</si>
  <si>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</si>
  <si>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</si>
  <si>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</si>
  <si>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</si>
  <si>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</si>
  <si>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</si>
  <si>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</si>
  <si>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</si>
  <si>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</si>
  <si>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</si>
  <si>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</si>
  <si>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</si>
  <si>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</si>
  <si>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</si>
  <si>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</si>
  <si>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</si>
  <si>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</si>
  <si>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</si>
  <si>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</si>
  <si>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</si>
  <si>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</si>
  <si>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</si>
  <si>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</si>
  <si>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</si>
  <si>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</si>
  <si>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</si>
  <si>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</si>
  <si>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</si>
  <si>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</si>
  <si>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</si>
  <si>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</si>
  <si>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</si>
  <si>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</si>
  <si>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</si>
  <si>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</si>
  <si>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</si>
  <si>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</si>
  <si>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</si>
  <si>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</si>
  <si>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</si>
  <si>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</si>
  <si>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</si>
  <si>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</si>
  <si>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</si>
  <si>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</si>
  <si>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</si>
  <si>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</si>
  <si>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</si>
  <si>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</si>
  <si>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</si>
  <si>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</si>
  <si>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</si>
  <si>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</si>
  <si>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</si>
  <si>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</si>
  <si>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</si>
  <si>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</si>
  <si>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</si>
  <si>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</si>
  <si>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</si>
  <si>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</si>
  <si>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</si>
  <si>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</si>
  <si>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</si>
  <si>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</si>
  <si>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</si>
  <si>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</si>
  <si>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</si>
  <si>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</si>
  <si>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</si>
  <si>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</si>
  <si>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</si>
  <si>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</si>
  <si>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</si>
  <si>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</si>
  <si>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</si>
  <si>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</si>
  <si>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</si>
  <si>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</si>
  <si>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</si>
  <si>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</si>
  <si>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</si>
  <si>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</si>
  <si>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</si>
  <si>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</si>
  <si>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</si>
  <si>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</si>
  <si>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</si>
  <si>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</si>
  <si>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</si>
  <si>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</si>
  <si>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</si>
  <si>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</si>
  <si>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</si>
  <si>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</si>
  <si>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</si>
  <si>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</si>
  <si>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</si>
  <si>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</si>
  <si>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</si>
  <si>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</si>
  <si>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</si>
  <si>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</si>
  <si>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</si>
  <si>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</si>
  <si>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</si>
  <si>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</si>
  <si>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</si>
  <si>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</si>
  <si>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</si>
  <si>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</si>
  <si>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</si>
  <si>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</si>
  <si>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</si>
  <si>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</si>
  <si>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</si>
  <si>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</si>
  <si>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</si>
  <si>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</si>
  <si>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</si>
  <si>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</si>
  <si>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</si>
  <si>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</si>
  <si>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</si>
  <si>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</si>
  <si>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</si>
  <si>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</si>
  <si>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</si>
  <si>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</si>
  <si>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</si>
  <si>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</si>
  <si>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</si>
  <si>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</si>
  <si>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</si>
  <si>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</si>
  <si>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</si>
  <si>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</si>
  <si>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</si>
  <si>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</si>
  <si>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</si>
  <si>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</si>
  <si>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</si>
  <si>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</si>
  <si>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</si>
  <si>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</si>
  <si>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</si>
  <si>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</si>
  <si>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</si>
  <si>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</si>
  <si>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</si>
  <si>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</si>
  <si>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</si>
  <si>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</si>
  <si>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</si>
  <si>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</si>
  <si>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</si>
  <si>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</si>
  <si>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</si>
  <si>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</si>
  <si>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</si>
  <si>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</si>
  <si>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</si>
  <si>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</si>
  <si>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</si>
  <si>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</si>
  <si>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</si>
  <si>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</si>
  <si>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</si>
  <si>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</si>
  <si>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</si>
  <si>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</si>
  <si>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</si>
  <si>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</si>
  <si>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</si>
  <si>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</si>
  <si>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</si>
  <si>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</si>
  <si>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</si>
  <si>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</si>
  <si>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</si>
  <si>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</si>
  <si>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</si>
  <si>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</si>
  <si>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</si>
  <si>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</si>
  <si>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</si>
  <si>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</si>
  <si>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</si>
  <si>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</si>
  <si>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</si>
  <si>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</si>
  <si>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</si>
  <si>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</si>
  <si>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</si>
  <si>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</si>
  <si>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</si>
  <si>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</si>
  <si>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</si>
  <si>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</si>
  <si>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</si>
  <si>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</si>
  <si>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</si>
  <si>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</si>
  <si>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</si>
  <si>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</si>
  <si>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</si>
  <si>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</si>
  <si>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</si>
  <si>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</si>
  <si>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</si>
  <si>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</si>
  <si>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</si>
  <si>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</si>
  <si>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</si>
  <si>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</si>
  <si>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</si>
  <si>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</si>
  <si>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</si>
  <si>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</si>
  <si>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</si>
  <si>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</si>
  <si>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</si>
  <si>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</si>
  <si>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</si>
  <si>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</si>
  <si>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</si>
  <si>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</si>
  <si>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</si>
  <si>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</si>
  <si>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</si>
  <si>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</si>
  <si>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</si>
  <si>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</si>
  <si>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</si>
  <si>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</si>
  <si>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</si>
  <si>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</si>
  <si>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</si>
  <si>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</si>
  <si>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</si>
  <si>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</si>
  <si>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</si>
  <si>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</si>
  <si>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</si>
  <si>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</si>
  <si>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</si>
  <si>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</si>
  <si>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</si>
  <si>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</si>
  <si>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</si>
  <si>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</si>
  <si>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</si>
  <si>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</si>
  <si>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</si>
  <si>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</si>
  <si>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</si>
  <si>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</si>
  <si>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</si>
  <si>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</si>
  <si>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</si>
  <si>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</si>
  <si>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</si>
  <si>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</si>
  <si>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</si>
  <si>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</si>
  <si>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</si>
  <si>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</si>
  <si>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</si>
  <si>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</si>
  <si>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</si>
  <si>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</si>
  <si>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</si>
  <si>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</si>
  <si>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</si>
  <si>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</si>
  <si>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</si>
  <si>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</si>
  <si>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</si>
  <si>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</si>
  <si>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</si>
  <si>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</si>
  <si>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</si>
  <si>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</si>
  <si>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</si>
  <si>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</si>
  <si>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</si>
  <si>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</si>
  <si>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</si>
  <si>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</si>
  <si>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</si>
  <si>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</si>
  <si>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</si>
  <si>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</si>
  <si>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</si>
  <si>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</si>
  <si>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</si>
  <si>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</si>
  <si>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</si>
  <si>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</si>
  <si>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</si>
  <si>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</si>
  <si>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</si>
  <si>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</si>
  <si>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</si>
  <si>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</si>
  <si>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</si>
  <si>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</si>
  <si>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</si>
  <si>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</si>
  <si>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</si>
  <si>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</si>
  <si>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</si>
  <si>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</si>
  <si>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</si>
  <si>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</si>
  <si>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</si>
  <si>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</si>
  <si>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</si>
  <si>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</si>
  <si>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</si>
  <si>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</si>
  <si>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</si>
  <si>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</si>
  <si>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</si>
  <si>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</si>
  <si>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</si>
  <si>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</si>
  <si>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</si>
  <si>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</si>
  <si>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</si>
  <si>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</si>
  <si>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</si>
  <si>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</si>
  <si>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</si>
  <si>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</si>
  <si>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</si>
  <si>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</si>
  <si>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</si>
  <si>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</si>
  <si>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</si>
  <si>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</si>
  <si>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</si>
  <si>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</si>
  <si>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</si>
  <si>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</si>
  <si>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</si>
  <si>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</si>
  <si>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</si>
  <si>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</si>
  <si>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</si>
  <si>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</si>
  <si>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</si>
  <si>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</si>
  <si>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</si>
  <si>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</si>
  <si>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</si>
  <si>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</si>
  <si>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</si>
  <si>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</si>
  <si>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</si>
  <si>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</si>
  <si>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</si>
  <si>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</si>
  <si>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</si>
  <si>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</si>
  <si>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</si>
  <si>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</si>
  <si>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</si>
  <si>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</si>
  <si>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</si>
  <si>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</si>
  <si>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</si>
  <si>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</si>
  <si>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</si>
  <si>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</si>
  <si>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</si>
  <si>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</si>
  <si>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</si>
  <si>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</si>
  <si>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</si>
  <si>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</si>
  <si>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</si>
  <si>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</si>
  <si>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</si>
  <si>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</si>
  <si>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</si>
  <si>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</si>
  <si>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</si>
  <si>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</si>
  <si>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</si>
  <si>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</si>
  <si>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</si>
  <si>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</si>
  <si>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</si>
  <si>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</si>
  <si>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</si>
  <si>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</si>
  <si>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</si>
  <si>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</si>
  <si>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</si>
  <si>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</si>
  <si>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</si>
  <si>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</si>
  <si>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</si>
  <si>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</si>
  <si>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</si>
  <si>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</si>
  <si>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</si>
  <si>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</si>
  <si>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</si>
  <si>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</si>
  <si>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</si>
  <si>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</si>
  <si>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</si>
  <si>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</si>
  <si>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</si>
  <si>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</si>
  <si>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</si>
  <si>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</si>
  <si>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</si>
  <si>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</si>
  <si>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</si>
  <si>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</si>
  <si>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</si>
  <si>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</si>
  <si>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</si>
  <si>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</si>
  <si>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</si>
  <si>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</si>
  <si>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</si>
  <si>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</si>
  <si>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</si>
  <si>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</si>
  <si>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</si>
  <si>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</si>
  <si>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</si>
  <si>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</si>
  <si>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</si>
  <si>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</si>
  <si>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</si>
  <si>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</si>
  <si>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</si>
  <si>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</si>
  <si>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</si>
  <si>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</si>
  <si>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</si>
  <si>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</si>
  <si>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</si>
  <si>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</si>
  <si>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</si>
  <si>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</si>
  <si>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</si>
  <si>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</si>
  <si>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</si>
  <si>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</si>
  <si>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</si>
  <si>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</si>
  <si>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</si>
  <si>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</si>
  <si>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</si>
  <si>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</si>
  <si>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</si>
  <si>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</si>
  <si>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</si>
  <si>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</si>
  <si>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</si>
  <si>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</si>
  <si>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</si>
  <si>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</si>
  <si>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</si>
  <si>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</si>
  <si>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</si>
  <si>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</si>
  <si>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</si>
  <si>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</si>
  <si>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</si>
  <si>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</si>
  <si>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</si>
  <si>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</si>
  <si>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</si>
  <si>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</si>
  <si>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</si>
  <si>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</si>
  <si>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</si>
  <si>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</si>
  <si>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</si>
  <si>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</si>
  <si>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</si>
  <si>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</si>
  <si>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</si>
  <si>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</si>
  <si>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</si>
  <si>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</si>
  <si>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</si>
  <si>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</si>
  <si>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</si>
  <si>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</si>
  <si>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</si>
  <si>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</si>
  <si>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</si>
  <si>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</si>
  <si>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</si>
  <si>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</si>
  <si>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</si>
  <si>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</si>
  <si>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</si>
  <si>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</si>
  <si>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</si>
  <si>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</si>
  <si>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</si>
  <si>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</si>
  <si>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</si>
  <si>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</si>
  <si>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</si>
  <si>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</si>
  <si>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</si>
  <si>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</si>
  <si>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</si>
  <si>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</si>
  <si>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</si>
  <si>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</si>
  <si>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</si>
  <si>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</si>
  <si>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</si>
  <si>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</si>
  <si>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</si>
  <si>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</si>
  <si>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</si>
  <si>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</si>
  <si>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</si>
  <si>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</si>
  <si>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</si>
  <si>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</si>
  <si>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</si>
  <si>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</si>
  <si>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</si>
  <si>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</si>
  <si>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</si>
  <si>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</si>
  <si>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</si>
  <si>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</si>
  <si>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</si>
  <si>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</si>
  <si>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</si>
  <si>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</si>
  <si>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</si>
  <si>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</si>
  <si>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</si>
  <si>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</si>
  <si>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</si>
  <si>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</si>
  <si>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</si>
  <si>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</si>
  <si>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</si>
  <si>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</si>
  <si>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</si>
  <si>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</si>
  <si>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</si>
  <si>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</si>
  <si>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</si>
  <si>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</si>
  <si>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</si>
  <si>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</si>
  <si>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</si>
  <si>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</si>
  <si>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</si>
  <si>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</si>
  <si>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</si>
  <si>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</si>
  <si>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</si>
  <si>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</si>
  <si>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</si>
  <si>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</si>
  <si>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</si>
  <si>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</si>
  <si>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</si>
  <si>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</si>
  <si>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</si>
  <si>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</si>
  <si>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</si>
  <si>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</si>
  <si>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</si>
  <si>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</si>
  <si>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</si>
  <si>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</si>
  <si>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</si>
  <si>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</si>
  <si>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</si>
  <si>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</si>
  <si>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</si>
  <si>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</si>
  <si>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</si>
  <si>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</si>
  <si>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</si>
  <si>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</si>
  <si>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</si>
  <si>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</si>
  <si>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</si>
  <si>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</si>
  <si>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</si>
  <si>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</si>
  <si>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</si>
  <si>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</si>
  <si>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</si>
  <si>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</si>
  <si>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</si>
  <si>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</si>
  <si>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</si>
  <si>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</si>
  <si>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</si>
  <si>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</si>
  <si>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</si>
  <si>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</si>
  <si>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</si>
  <si>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</si>
  <si>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</si>
  <si>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</si>
  <si>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</si>
  <si>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</si>
  <si>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</si>
  <si>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</si>
  <si>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</si>
  <si>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</si>
  <si>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</si>
  <si>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</si>
  <si>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</si>
  <si>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</si>
  <si>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</si>
  <si>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</si>
  <si>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</si>
  <si>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</si>
  <si>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</si>
  <si>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</si>
  <si>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</si>
  <si>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</si>
  <si>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</si>
  <si>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</si>
  <si>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</si>
  <si>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</si>
  <si>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</si>
  <si>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</si>
  <si>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</si>
  <si>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</si>
  <si>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</si>
  <si>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</si>
  <si>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</si>
  <si>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</si>
  <si>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</si>
  <si>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</si>
  <si>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</si>
  <si>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</si>
  <si>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</si>
  <si>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</si>
  <si>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</si>
  <si>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</si>
  <si>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</si>
  <si>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</si>
  <si>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</si>
  <si>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</si>
  <si>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</si>
  <si>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</si>
  <si>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</si>
  <si>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</si>
  <si>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</si>
  <si>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</si>
  <si>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</si>
  <si>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</si>
  <si>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</si>
  <si>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</si>
  <si>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</si>
  <si>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</si>
  <si>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</si>
  <si>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</si>
  <si>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</si>
  <si>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</si>
  <si>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</si>
  <si>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</si>
  <si>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</si>
  <si>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</si>
  <si>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</si>
  <si>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</si>
  <si>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</si>
  <si>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</si>
  <si>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</si>
  <si>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</si>
  <si>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</si>
  <si>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</si>
  <si>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</si>
  <si>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</si>
  <si>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</si>
  <si>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</si>
  <si>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</si>
  <si>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</si>
  <si>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</si>
  <si>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</si>
  <si>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</si>
  <si>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</si>
  <si>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</si>
  <si>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</si>
  <si>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</si>
  <si>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</si>
  <si>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</si>
  <si>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</si>
  <si>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</si>
  <si>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</si>
  <si>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</si>
  <si>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</si>
  <si>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</si>
  <si>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</si>
  <si>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</si>
  <si>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</si>
  <si>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</si>
  <si>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</si>
  <si>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</si>
  <si>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</si>
  <si>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</si>
  <si>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</si>
  <si>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</si>
  <si>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</si>
  <si>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</si>
  <si>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</si>
  <si>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</si>
  <si>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</si>
  <si>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</si>
  <si>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</si>
  <si>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</si>
  <si>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</si>
  <si>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</si>
  <si>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</si>
  <si>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</si>
  <si>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</si>
  <si>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</si>
  <si>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</si>
  <si>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</si>
  <si>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</si>
  <si>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</si>
  <si>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</si>
  <si>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</si>
  <si>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</si>
  <si>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</si>
  <si>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</si>
  <si>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</si>
  <si>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</si>
  <si>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</si>
  <si>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</si>
  <si>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</si>
  <si>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</si>
  <si>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</si>
  <si>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</si>
  <si>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</si>
  <si>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</si>
  <si>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</si>
  <si>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</si>
  <si>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</si>
  <si>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</si>
  <si>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</si>
  <si>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</si>
  <si>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</si>
  <si>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</si>
  <si>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</si>
  <si>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</si>
  <si>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</si>
  <si>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</si>
  <si>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</si>
  <si>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</si>
  <si>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</si>
  <si>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</si>
  <si>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</si>
  <si>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</si>
  <si>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</si>
  <si>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</si>
  <si>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</si>
  <si>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</si>
  <si>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</si>
  <si>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</si>
  <si>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</si>
  <si>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</si>
  <si>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</si>
  <si>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</si>
  <si>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</si>
  <si>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</si>
  <si>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</si>
  <si>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</si>
  <si>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</si>
  <si>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</si>
  <si>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</si>
  <si>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</si>
  <si>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</si>
  <si>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</si>
  <si>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</si>
  <si>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</si>
  <si>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</si>
  <si>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</si>
  <si>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</si>
  <si>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</si>
  <si>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</si>
  <si>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</si>
  <si>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</si>
  <si>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</si>
  <si>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</si>
  <si>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</si>
  <si>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</si>
  <si>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</si>
  <si>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</si>
  <si>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</si>
  <si>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</si>
  <si>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</si>
  <si>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</si>
  <si>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</si>
  <si>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</si>
  <si>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</si>
  <si>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</si>
  <si>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</si>
  <si>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</si>
  <si>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</si>
  <si>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</si>
  <si>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</si>
  <si>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</si>
  <si>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</si>
  <si>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</si>
  <si>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</si>
  <si>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</si>
  <si>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</si>
  <si>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</si>
  <si>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</si>
  <si>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</si>
  <si>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</si>
  <si>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</si>
  <si>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</si>
  <si>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</si>
  <si>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</si>
  <si>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</si>
  <si>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</si>
  <si>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</si>
  <si>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</si>
  <si>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</si>
  <si>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</si>
  <si>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</si>
  <si>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</si>
  <si>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</si>
  <si>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</si>
  <si>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</si>
  <si>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</si>
  <si>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</si>
  <si>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</si>
  <si>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</si>
  <si>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</si>
  <si>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</si>
  <si>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</si>
  <si>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</si>
  <si>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</si>
  <si>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</si>
  <si>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</si>
  <si>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</si>
  <si>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</si>
  <si>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</si>
  <si>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</si>
  <si>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</si>
  <si>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</si>
  <si>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</si>
  <si>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</si>
  <si>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</si>
  <si>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</si>
  <si>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</si>
  <si>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</si>
  <si>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</si>
  <si>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</si>
  <si>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</si>
  <si>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</si>
  <si>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</si>
  <si>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</si>
  <si>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</si>
  <si>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</si>
  <si>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</si>
  <si>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</si>
  <si>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</si>
  <si>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</si>
  <si>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</si>
  <si>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</si>
  <si>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</si>
  <si>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</si>
  <si>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</si>
  <si>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</si>
  <si>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</si>
  <si>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</si>
  <si>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</si>
  <si>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</si>
  <si>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</si>
  <si>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</si>
  <si>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</si>
  <si>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</si>
  <si>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</si>
  <si>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</si>
  <si>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</si>
  <si>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</si>
  <si>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</si>
  <si>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</si>
  <si>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</si>
  <si>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</si>
  <si>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</si>
  <si>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</si>
  <si>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</si>
  <si>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</si>
  <si>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</si>
  <si>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</si>
  <si>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</si>
  <si>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</si>
  <si>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</si>
  <si>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</si>
  <si>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</si>
  <si>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</si>
  <si>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</si>
  <si>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</si>
  <si>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</si>
  <si>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</si>
  <si>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</si>
  <si>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</si>
  <si>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</si>
  <si>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</si>
  <si>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</si>
  <si>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</si>
  <si>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</si>
  <si>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</si>
  <si>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</si>
  <si>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</si>
  <si>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</si>
  <si>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</si>
  <si>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</si>
  <si>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</si>
  <si>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</si>
  <si>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</si>
  <si>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</si>
  <si>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</si>
  <si>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</si>
  <si>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</si>
  <si>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</si>
  <si>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</si>
  <si>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</si>
  <si>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</si>
  <si>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</si>
  <si>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</si>
  <si>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</si>
  <si>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</si>
  <si>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</si>
  <si>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</si>
  <si>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</si>
  <si>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</si>
  <si>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</si>
  <si>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</si>
  <si>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</si>
  <si>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</si>
  <si>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</si>
  <si>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</si>
  <si>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</si>
  <si>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</si>
  <si>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</si>
  <si>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</si>
  <si>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</si>
  <si>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</si>
  <si>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</si>
  <si>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</si>
  <si>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</si>
  <si>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</si>
  <si>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</si>
  <si>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</si>
  <si>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</si>
  <si>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</si>
  <si>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</si>
  <si>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</si>
  <si>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</si>
  <si>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</si>
  <si>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</si>
  <si>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</si>
  <si>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</si>
  <si>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</si>
  <si>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</si>
  <si>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</si>
  <si>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</si>
  <si>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</si>
  <si>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</si>
  <si>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</si>
  <si>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</si>
  <si>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</si>
  <si>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</si>
  <si>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</si>
  <si>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</si>
  <si>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</si>
  <si>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</si>
  <si>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</si>
  <si>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</si>
  <si>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</si>
  <si>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</si>
  <si>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</si>
  <si>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</si>
  <si>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</si>
  <si>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</si>
  <si>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</si>
  <si>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</si>
  <si>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</si>
  <si>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</si>
  <si>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</si>
  <si>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</si>
  <si>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</si>
  <si>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</si>
  <si>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</si>
  <si>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</si>
  <si>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</si>
  <si>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</si>
  <si>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</si>
  <si>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</si>
  <si>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</si>
  <si>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</si>
  <si>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</si>
  <si>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</si>
  <si>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</si>
  <si>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</si>
  <si>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</si>
  <si>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</si>
  <si>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</si>
  <si>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</si>
  <si>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</si>
  <si>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</si>
  <si>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</si>
  <si>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</si>
  <si>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</si>
  <si>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</si>
  <si>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</si>
  <si>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</si>
  <si>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</si>
  <si>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</si>
  <si>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</si>
  <si>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</si>
  <si>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</si>
  <si>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</si>
  <si>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</si>
  <si>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</si>
  <si>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</si>
  <si>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</si>
  <si>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</si>
  <si>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</si>
  <si>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</si>
  <si>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</si>
  <si>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</si>
  <si>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</si>
  <si>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</si>
  <si>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</si>
  <si>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</si>
  <si>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</si>
  <si>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</si>
  <si>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</si>
  <si>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</si>
  <si>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</si>
  <si>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</si>
  <si>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</si>
  <si>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</si>
  <si>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</si>
  <si>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</si>
  <si>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</si>
  <si>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</si>
  <si>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</si>
  <si>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</si>
  <si>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</si>
  <si>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</si>
  <si>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</si>
  <si>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</si>
  <si>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</si>
  <si>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</si>
  <si>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</si>
  <si>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</si>
  <si>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</si>
  <si>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</si>
  <si>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</si>
  <si>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</si>
  <si>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</si>
  <si>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</si>
  <si>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</si>
  <si>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</si>
  <si>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</si>
  <si>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</si>
  <si>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</si>
  <si>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</si>
  <si>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</si>
  <si>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</si>
  <si>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</si>
  <si>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</si>
  <si>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</si>
  <si>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</si>
  <si>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</si>
  <si>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</si>
  <si>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</si>
  <si>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</si>
  <si>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</si>
  <si>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</si>
  <si>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</si>
  <si>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</si>
  <si>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</si>
  <si>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</si>
  <si>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</si>
  <si>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</si>
  <si>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</si>
  <si>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</si>
  <si>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</si>
  <si>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</si>
  <si>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</si>
  <si>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</si>
  <si>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</si>
  <si>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</si>
  <si>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</si>
  <si>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</si>
  <si>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</si>
  <si>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</si>
  <si>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</si>
  <si>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</si>
  <si>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</si>
  <si>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</si>
  <si>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</si>
  <si>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</si>
  <si>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</si>
  <si>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</si>
  <si>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</si>
  <si>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</si>
  <si>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</si>
  <si>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</si>
  <si>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</si>
  <si>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</si>
  <si>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</si>
  <si>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</si>
  <si>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</si>
  <si>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</si>
  <si>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</si>
  <si>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</si>
  <si>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</si>
  <si>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</si>
  <si>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</si>
  <si>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</si>
  <si>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</si>
  <si>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</si>
  <si>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</si>
  <si>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</si>
  <si>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</si>
  <si>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</si>
  <si>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</si>
  <si>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</si>
  <si>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</si>
  <si>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</si>
  <si>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</si>
  <si>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</si>
  <si>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</si>
  <si>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</si>
  <si>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</si>
  <si>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</si>
  <si>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</si>
  <si>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</si>
  <si>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</si>
  <si>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</si>
  <si>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</si>
  <si>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</si>
  <si>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</si>
  <si>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</si>
  <si>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</si>
  <si>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</si>
  <si>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</si>
  <si>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</si>
  <si>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</si>
  <si>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</si>
  <si>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</si>
  <si>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</si>
  <si>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</si>
  <si>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</si>
  <si>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</si>
  <si>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</si>
  <si>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</si>
  <si>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</si>
  <si>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</si>
  <si>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</si>
  <si>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</si>
  <si>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</si>
  <si>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</si>
  <si>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</si>
  <si>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</si>
  <si>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</si>
  <si>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</si>
  <si>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</si>
  <si>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</si>
  <si>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</si>
  <si>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</si>
  <si>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</si>
  <si>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</si>
  <si>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</si>
  <si>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</si>
  <si>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</si>
  <si>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</si>
  <si>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</si>
  <si>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</si>
  <si>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</si>
  <si>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</si>
  <si>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</si>
  <si>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</si>
  <si>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</si>
  <si>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</si>
  <si>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</si>
  <si>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</si>
  <si>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</si>
  <si>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</si>
  <si>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</si>
  <si>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</si>
  <si>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</si>
  <si>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</si>
  <si>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</si>
  <si>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</si>
  <si>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</si>
  <si>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</si>
  <si>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</si>
  <si>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</si>
  <si>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</si>
  <si>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</si>
  <si>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</si>
  <si>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</si>
  <si>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</si>
  <si>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</si>
  <si>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</si>
  <si>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</si>
  <si>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</si>
  <si>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</si>
  <si>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</si>
  <si>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</si>
  <si>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</si>
  <si>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</si>
  <si>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</si>
  <si>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</si>
  <si>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</si>
  <si>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</si>
  <si>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</si>
  <si>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</si>
  <si>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</si>
  <si>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</si>
  <si>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</si>
  <si>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</si>
  <si>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</si>
  <si>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</si>
  <si>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</si>
  <si>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</si>
  <si>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</si>
  <si>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</si>
  <si>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</si>
  <si>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</si>
  <si>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</si>
  <si>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</si>
  <si>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</si>
  <si>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</si>
  <si>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</si>
  <si>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</si>
  <si>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</si>
  <si>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</si>
  <si>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</si>
  <si>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</si>
  <si>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</si>
  <si>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</si>
  <si>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</si>
  <si>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</si>
  <si>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</si>
  <si>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</si>
  <si>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</si>
  <si>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</si>
  <si>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</si>
  <si>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</si>
  <si>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</si>
  <si>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</si>
  <si>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</si>
  <si>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</si>
  <si>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</si>
  <si>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</si>
  <si>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</si>
  <si>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</si>
  <si>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</si>
  <si>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</si>
  <si>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</si>
  <si>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</si>
  <si>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</si>
  <si>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</si>
  <si>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</si>
  <si>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</si>
  <si>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</si>
  <si>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</si>
  <si>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</si>
  <si>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</si>
  <si>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</si>
  <si>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</si>
  <si>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</si>
  <si>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</si>
  <si>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</si>
  <si>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</si>
  <si>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</si>
  <si>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</si>
  <si>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</si>
  <si>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</si>
  <si>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</si>
  <si>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</si>
  <si>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</si>
  <si>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</si>
  <si>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</si>
  <si>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</si>
  <si>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</si>
  <si>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</si>
  <si>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</si>
  <si>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</si>
  <si>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</si>
  <si>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</si>
  <si>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</si>
  <si>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</si>
  <si>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</si>
  <si>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</si>
  <si>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</si>
  <si>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</si>
  <si>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</si>
  <si>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</si>
  <si>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</si>
  <si>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</si>
  <si>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</si>
  <si>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</si>
  <si>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</si>
  <si>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</si>
  <si>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</si>
  <si>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</si>
  <si>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</si>
  <si>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</si>
  <si>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</si>
  <si>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</si>
  <si>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</si>
  <si>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</si>
  <si>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</si>
  <si>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</si>
  <si>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</si>
  <si>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</si>
  <si>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</si>
  <si>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</si>
  <si>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</si>
  <si>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</si>
  <si>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</si>
  <si>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</si>
  <si>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</si>
  <si>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</si>
  <si>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</si>
  <si>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</si>
  <si>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</si>
  <si>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</si>
  <si>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</si>
  <si>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</si>
  <si>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</si>
  <si>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</si>
  <si>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</si>
  <si>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</si>
  <si>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</si>
  <si>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</si>
  <si>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</si>
  <si>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</si>
  <si>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</si>
  <si>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</si>
  <si>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</si>
  <si>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</si>
  <si>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</si>
  <si>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</si>
  <si>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</si>
  <si>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</si>
  <si>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</si>
  <si>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</si>
  <si>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</si>
  <si>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</si>
  <si>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</si>
  <si>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</si>
  <si>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</si>
  <si>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</si>
  <si>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</si>
  <si>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</si>
  <si>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</si>
  <si>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</si>
  <si>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</si>
  <si>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</si>
  <si>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(Al 31 de Mayo del 2014)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</si>
</sst>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34" activePane="bottomRight" state="frozen"/>
      <selection sqref="A1:T2"/>
      <selection pane="topRight" sqref="A1:T2"/>
      <selection pane="bottomLeft" sqref="A1:T2"/>
      <selection pane="bottomRight" activeCell="Q49" sqref="Q49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2830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41790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29836.85833333333</v>
      </c>
      <c r="S11" s="38">
        <f t="shared" ref="S11:S14" si="4">N11-R11</f>
        <v>16663.14166666667</v>
      </c>
      <c r="U11" s="121">
        <f t="shared" si="3"/>
        <v>77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11421.025000000001</v>
      </c>
      <c r="S12" s="38">
        <f t="shared" si="4"/>
        <v>6378.9749999999985</v>
      </c>
      <c r="U12" s="121">
        <f t="shared" si="3"/>
        <v>77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11421.025000000001</v>
      </c>
      <c r="S13" s="38">
        <f t="shared" si="4"/>
        <v>6378.9749999999985</v>
      </c>
      <c r="U13" s="121">
        <f t="shared" si="3"/>
        <v>77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15165.908333333333</v>
      </c>
      <c r="S19" s="38">
        <f t="shared" ref="S19:S22" si="7">N19-R19</f>
        <v>4834.0916666666672</v>
      </c>
      <c r="U19" s="121">
        <f t="shared" si="3"/>
        <v>91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11374.241666666667</v>
      </c>
      <c r="S20" s="38">
        <f t="shared" si="7"/>
        <v>3625.7583333333332</v>
      </c>
      <c r="U20" s="121">
        <f t="shared" si="3"/>
        <v>91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57957.441666666666</v>
      </c>
      <c r="S21" s="38">
        <f t="shared" si="7"/>
        <v>7042.5583333333343</v>
      </c>
      <c r="U21" s="121">
        <f t="shared" si="3"/>
        <v>107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59032.559000000008</v>
      </c>
      <c r="S24" s="38">
        <f t="shared" ref="S24:S29" si="8">N24-R24</f>
        <v>17967.430999999997</v>
      </c>
      <c r="U24" s="121">
        <f t="shared" si="3"/>
        <v>92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45878.408333333333</v>
      </c>
      <c r="S25" s="38">
        <f t="shared" si="8"/>
        <v>14621.591666666667</v>
      </c>
      <c r="U25" s="121">
        <f t="shared" si="3"/>
        <v>91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45878.408333333333</v>
      </c>
      <c r="S26" s="38">
        <f t="shared" si="8"/>
        <v>14621.591666666667</v>
      </c>
      <c r="U26" s="121">
        <f t="shared" si="3"/>
        <v>91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11421.025000000001</v>
      </c>
      <c r="S28" s="38">
        <f t="shared" si="8"/>
        <v>6378.9749999999985</v>
      </c>
      <c r="U28" s="121">
        <f t="shared" si="3"/>
        <v>77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11421.025000000001</v>
      </c>
      <c r="S29" s="38">
        <f t="shared" si="8"/>
        <v>6378.9749999999985</v>
      </c>
      <c r="U29" s="121">
        <f t="shared" si="3"/>
        <v>77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1487.2604166666667</v>
      </c>
      <c r="S30" s="38">
        <f>N30-R30</f>
        <v>1177.4895833333333</v>
      </c>
      <c r="U30" s="121">
        <f t="shared" si="3"/>
        <v>67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811292.58608333324</v>
      </c>
      <c r="S31" s="68">
        <f>SUM(S7:S30)</f>
        <v>106081.55391666667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21473.916416666667</v>
      </c>
      <c r="S33" s="38">
        <f t="shared" ref="S33:S35" si="10">N33-R33</f>
        <v>20770.85358333333</v>
      </c>
      <c r="U33" s="121">
        <f>IF((DATEDIF(G33,U$4,"m"))&gt;=120,120,(DATEDIF(G33,U$4,"m")))</f>
        <v>61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21473.916416666667</v>
      </c>
      <c r="S34" s="38">
        <f t="shared" si="10"/>
        <v>20770.85358333333</v>
      </c>
      <c r="U34" s="121">
        <f>IF((DATEDIF(G34,U$4,"m"))&gt;=120,120,(DATEDIF(G34,U$4,"m")))</f>
        <v>61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-0.5083333333333333</v>
      </c>
      <c r="S35" s="38">
        <f t="shared" si="10"/>
        <v>0.5083333333333333</v>
      </c>
      <c r="U35" s="121">
        <f>IF((DATEDIF(G35,U$4,"m"))&gt;=120,120,(DATEDIF(G35,U$4,"m")))</f>
        <v>61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42947.324500000002</v>
      </c>
      <c r="S36" s="68">
        <f>SUM(S33:S35)</f>
        <v>41542.215499999991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854239.91058333323</v>
      </c>
      <c r="S38" s="73">
        <f>+S31+S36</f>
        <v>147623.76941666665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222509.28333333335</v>
      </c>
      <c r="S40" s="38">
        <f t="shared" ref="S40:S42" si="12">N40-R40</f>
        <v>357950.71666666667</v>
      </c>
      <c r="U40" s="121">
        <f>IF((DATEDIF(G40,U$4,"m"))&gt;=120,120,(DATEDIF(G40,U$4,"m")))</f>
        <v>46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556273.78333333333</v>
      </c>
      <c r="S41" s="38">
        <f t="shared" si="12"/>
        <v>894876.21666666667</v>
      </c>
      <c r="U41" s="121">
        <f>IF((DATEDIF(G41,U$4,"m"))&gt;=120,120,(DATEDIF(G41,U$4,"m")))</f>
        <v>46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333764.11666666664</v>
      </c>
      <c r="S42" s="38">
        <f t="shared" si="12"/>
        <v>536925.8833333333</v>
      </c>
      <c r="U42" s="121">
        <f>IF((DATEDIF(G42,U$4,"m"))&gt;=120,120,(DATEDIF(G42,U$4,"m")))</f>
        <v>46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1112547.1833333333</v>
      </c>
      <c r="S43" s="68">
        <f>SUM(S40:S42)</f>
        <v>1789752.8166666667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3791.6083333333331</v>
      </c>
      <c r="S45" s="38">
        <f t="shared" ref="S45" si="14">N45-R45</f>
        <v>61208.39166666667</v>
      </c>
      <c r="T45" s="60">
        <v>18602</v>
      </c>
      <c r="U45" s="121">
        <f>IF((DATEDIF(G45,U$4,"m"))&gt;=120,120,(DATEDIF(G45,U$4,"m")))</f>
        <v>7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3791.6083333333331</v>
      </c>
      <c r="S46" s="68">
        <f>SUM(S45)</f>
        <v>61208.39166666667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Q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1970578.7022500001</v>
      </c>
      <c r="S48" s="66">
        <f>+S38+S43+S46</f>
        <v>1998584.9777499998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31 de Mayo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1970578.7022500001</v>
      </c>
      <c r="E7" s="378">
        <f>'Equipos de Producción'!S48</f>
        <v>1998584.9777499998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7324850.4883333342</v>
      </c>
      <c r="E8" s="378">
        <f>'Equipos de Transporte'!T14</f>
        <v>1072957.0966666667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14088667.765799988</v>
      </c>
      <c r="E9" s="378">
        <f>'Eq. Computos'!T345</f>
        <v>1674833.8489333331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754686.92440877634</v>
      </c>
      <c r="E10" s="378">
        <f>'Equipos Médicos'!R93</f>
        <v>118898.53559122361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1419210.10567165</v>
      </c>
      <c r="E11" s="378">
        <f>+'Equipos de Comunicaciones'!Q83</f>
        <v>1490228.5364280175</v>
      </c>
      <c r="G11" s="378"/>
      <c r="I11" s="378"/>
    </row>
    <row r="12" spans="1:9">
      <c r="A12" t="s">
        <v>2532</v>
      </c>
      <c r="B12" s="378">
        <f>'Eq. y Muebles de Ofic.'!N1047</f>
        <v>10084695.59766401</v>
      </c>
      <c r="C12" s="378">
        <f>'Eq. y Muebles de Ofic.'!R1047</f>
        <v>93483.378636089008</v>
      </c>
      <c r="D12" s="378">
        <f>'Eq. y Muebles de Ofic.'!S1047</f>
        <v>5829944.3066167412</v>
      </c>
      <c r="E12" s="378">
        <f>'Eq. y Muebles de Ofic.'!T1047</f>
        <v>4254751.2910472434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28024.016666666666</v>
      </c>
      <c r="E13" s="378">
        <f>'Equipos Varios'!S8</f>
        <v>475.98333333333358</v>
      </c>
      <c r="G13" s="378"/>
      <c r="I13" s="378"/>
    </row>
    <row r="14" spans="1:9">
      <c r="B14" s="379">
        <f>SUM(B7:B13)</f>
        <v>41626669.421163663</v>
      </c>
      <c r="C14" s="379">
        <f t="shared" ref="C14:D14" si="0">SUM(C7:C13)</f>
        <v>670709.84024135815</v>
      </c>
      <c r="D14" s="379">
        <f t="shared" si="0"/>
        <v>31415962.309747156</v>
      </c>
      <c r="E14" s="379">
        <f>SUM(E7:E13)</f>
        <v>10610730.269749815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9357011.7375000007</v>
      </c>
      <c r="E18" s="380">
        <f>Edificaciones!P7</f>
        <v>35556645.602500007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155684280.73116365</v>
      </c>
      <c r="C28" s="383">
        <f t="shared" ref="C28:E28" si="1">+C14+C16+C18+C21+C24+C26</f>
        <v>1121803.7216413582</v>
      </c>
      <c r="D28" s="383">
        <f t="shared" si="1"/>
        <v>42644895.514747158</v>
      </c>
      <c r="E28" s="383">
        <f t="shared" si="1"/>
        <v>112933987.37474981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2827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2827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2826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31 de Mayo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41790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1268436.2166666666</v>
      </c>
      <c r="T11" s="6">
        <f t="shared" si="4"/>
        <v>461250.53333333344</v>
      </c>
      <c r="V11" s="121">
        <f t="shared" si="1"/>
        <v>44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1268436.2166666666</v>
      </c>
      <c r="T12" s="6">
        <f t="shared" si="4"/>
        <v>461250.53333333344</v>
      </c>
      <c r="V12" s="121">
        <f t="shared" si="1"/>
        <v>44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7324850.4883333342</v>
      </c>
      <c r="T14" s="24">
        <f>SUM(T7:T13)</f>
        <v>1072957.0966666667</v>
      </c>
    </row>
    <row r="15" spans="1:22" ht="16.5" thickTop="1"/>
    <row r="16" spans="1:22" ht="31.5">
      <c r="B16" s="512" t="s">
        <v>2824</v>
      </c>
      <c r="C16" s="4" t="s">
        <v>2822</v>
      </c>
      <c r="D16" s="4" t="s">
        <v>2823</v>
      </c>
      <c r="E16" s="4" t="s">
        <v>2821</v>
      </c>
      <c r="F16" s="5" t="s">
        <v>2820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2818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21520.783333333333</v>
      </c>
      <c r="T16" s="6">
        <f t="shared" ref="T16:T17" si="7">N16-S16</f>
        <v>1269727.2166666666</v>
      </c>
      <c r="V16" s="121">
        <f t="shared" ref="V16:V17" si="8">IF((DATEDIF(G16,V$4,"m"))&gt;=60,60,(DATEDIF(G16,V$4,"m")))</f>
        <v>1</v>
      </c>
    </row>
    <row r="17" spans="2:22" ht="31.5">
      <c r="B17" s="512" t="s">
        <v>2824</v>
      </c>
      <c r="C17" s="4" t="s">
        <v>2822</v>
      </c>
      <c r="D17" s="4" t="s">
        <v>2823</v>
      </c>
      <c r="E17" s="4" t="s">
        <v>2825</v>
      </c>
      <c r="F17" s="5" t="s">
        <v>2820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2819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21520.783333333333</v>
      </c>
      <c r="T17" s="6">
        <f t="shared" si="7"/>
        <v>1269727.2166666666</v>
      </c>
      <c r="V17" s="121">
        <f t="shared" si="8"/>
        <v>1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43041.566666666666</v>
      </c>
      <c r="T18" s="24">
        <f>SUM(T16:T17)</f>
        <v>2539454.4333333331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7367892.0550000006</v>
      </c>
      <c r="T20" s="24">
        <f>+T14+T18</f>
        <v>3612411.53</v>
      </c>
      <c r="V20" s="121"/>
    </row>
    <row r="21" spans="2:22" ht="16.5" thickTop="1"/>
    <row r="22" spans="2:22">
      <c r="R22" s="6">
        <f>+S14+R14</f>
        <v>7448747.4633333338</v>
      </c>
      <c r="S22" s="6">
        <v>5676940.0099999998</v>
      </c>
    </row>
    <row r="23" spans="2:22">
      <c r="R23" s="6">
        <v>5661617.7683333335</v>
      </c>
      <c r="S23" s="6">
        <f>+S22-S14</f>
        <v>-1647910.4783333344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P330" activePane="bottomRight" state="frozen"/>
      <selection sqref="A1:T2"/>
      <selection pane="topRight" sqref="A1:T2"/>
      <selection pane="bottomLeft" sqref="A1:T2"/>
      <selection pane="bottomRight" activeCell="R346" sqref="R346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31 de Mayo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41790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5494.5</v>
      </c>
      <c r="T242" s="111">
        <f t="shared" si="21"/>
        <v>500.5</v>
      </c>
      <c r="U242" s="129">
        <v>15922</v>
      </c>
      <c r="W242" s="121">
        <f t="shared" si="17"/>
        <v>33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4181.2977777777778</v>
      </c>
      <c r="T243" s="111">
        <f t="shared" si="21"/>
        <v>523.66222222222223</v>
      </c>
      <c r="U243" s="129">
        <v>16051</v>
      </c>
      <c r="W243" s="121">
        <f t="shared" si="17"/>
        <v>32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47945.777777777781</v>
      </c>
      <c r="T244" s="111">
        <f t="shared" si="21"/>
        <v>5994.222222222219</v>
      </c>
      <c r="U244" s="123">
        <v>16110</v>
      </c>
      <c r="W244" s="121">
        <f t="shared" si="17"/>
        <v>32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15865.111111111111</v>
      </c>
      <c r="T245" s="111">
        <f t="shared" si="21"/>
        <v>2559.8888888888887</v>
      </c>
      <c r="U245" s="129">
        <v>16262</v>
      </c>
      <c r="W245" s="121">
        <f t="shared" si="17"/>
        <v>31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12528.305555555557</v>
      </c>
      <c r="T246" s="111">
        <f t="shared" si="21"/>
        <v>2021.6944444444434</v>
      </c>
      <c r="U246" s="129">
        <v>16262</v>
      </c>
      <c r="W246" s="121">
        <f t="shared" si="17"/>
        <v>31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19571.133333333335</v>
      </c>
      <c r="T247" s="111">
        <f t="shared" si="21"/>
        <v>4725.0666666666657</v>
      </c>
      <c r="U247" s="123">
        <v>16533</v>
      </c>
      <c r="W247" s="121">
        <f t="shared" si="17"/>
        <v>29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12952257.525555544</v>
      </c>
      <c r="T249" s="117">
        <f>SUM(T7:T248)</f>
        <v>16561.034444444649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3645.333333333333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24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3645.333333333333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24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3645.333333333333</v>
      </c>
      <c r="T254" s="111">
        <v>6344.04</v>
      </c>
      <c r="U254" s="97">
        <v>16966</v>
      </c>
      <c r="W254" s="121">
        <f t="shared" si="27"/>
        <v>24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3645.333333333333</v>
      </c>
      <c r="T255" s="111">
        <v>6344.04</v>
      </c>
      <c r="U255" s="97">
        <v>16966</v>
      </c>
      <c r="W255" s="121">
        <f t="shared" si="27"/>
        <v>24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3645.333333333333</v>
      </c>
      <c r="T256" s="111">
        <v>6344.04</v>
      </c>
      <c r="U256" s="97">
        <v>16966</v>
      </c>
      <c r="W256" s="121">
        <f t="shared" si="27"/>
        <v>24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3645.333333333333</v>
      </c>
      <c r="T257" s="111">
        <v>6344.04</v>
      </c>
      <c r="U257" s="97">
        <v>16966</v>
      </c>
      <c r="W257" s="121">
        <f t="shared" si="27"/>
        <v>24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3645.333333333333</v>
      </c>
      <c r="T258" s="111">
        <v>6344.04</v>
      </c>
      <c r="U258" s="97">
        <v>16966</v>
      </c>
      <c r="W258" s="121">
        <f t="shared" si="27"/>
        <v>24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3645.333333333333</v>
      </c>
      <c r="T259" s="111">
        <v>6344.04</v>
      </c>
      <c r="U259" s="97">
        <v>16966</v>
      </c>
      <c r="W259" s="121">
        <f t="shared" si="27"/>
        <v>24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3645.333333333333</v>
      </c>
      <c r="T260" s="111">
        <v>6344.04</v>
      </c>
      <c r="U260" s="97">
        <v>16966</v>
      </c>
      <c r="W260" s="121">
        <f t="shared" si="27"/>
        <v>24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3645.333333333333</v>
      </c>
      <c r="T261" s="111">
        <v>6344.04</v>
      </c>
      <c r="U261" s="97">
        <v>16966</v>
      </c>
      <c r="W261" s="121">
        <f t="shared" si="27"/>
        <v>24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4871.333333333333</v>
      </c>
      <c r="T263" s="111">
        <f t="shared" ref="T263" si="30">N263-S263</f>
        <v>2436.666666666667</v>
      </c>
      <c r="U263" s="97">
        <v>17026</v>
      </c>
      <c r="W263" s="121">
        <f t="shared" ref="W263" si="31">IF((DATEDIF(G263,W$4,"m"))&gt;=36,36,(DATEDIF(G263,W$4,"m")))</f>
        <v>24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4871.333333333333</v>
      </c>
      <c r="T264" s="111">
        <f t="shared" ref="T264:T282" si="34">N264-S264</f>
        <v>2436.666666666667</v>
      </c>
      <c r="U264" s="97">
        <v>17026</v>
      </c>
      <c r="W264" s="121">
        <f t="shared" ref="W264:W282" si="35">IF((DATEDIF(G264,W$4,"m"))&gt;=36,36,(DATEDIF(G264,W$4,"m")))</f>
        <v>24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4871.333333333333</v>
      </c>
      <c r="T265" s="111">
        <f t="shared" si="34"/>
        <v>2436.666666666667</v>
      </c>
      <c r="U265" s="97">
        <v>17026</v>
      </c>
      <c r="W265" s="121">
        <f t="shared" si="35"/>
        <v>24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4871.333333333333</v>
      </c>
      <c r="T266" s="111">
        <f t="shared" si="34"/>
        <v>2436.666666666667</v>
      </c>
      <c r="U266" s="97">
        <v>17026</v>
      </c>
      <c r="W266" s="121">
        <f t="shared" si="35"/>
        <v>24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4871.333333333333</v>
      </c>
      <c r="T267" s="111">
        <f t="shared" si="34"/>
        <v>2436.666666666667</v>
      </c>
      <c r="U267" s="97">
        <v>17026</v>
      </c>
      <c r="W267" s="121">
        <f t="shared" si="35"/>
        <v>24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4871.333333333333</v>
      </c>
      <c r="T268" s="111">
        <f t="shared" si="34"/>
        <v>2436.666666666667</v>
      </c>
      <c r="U268" s="97">
        <v>17026</v>
      </c>
      <c r="W268" s="121">
        <f t="shared" si="35"/>
        <v>24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4871.333333333333</v>
      </c>
      <c r="T269" s="111">
        <f t="shared" si="34"/>
        <v>2436.666666666667</v>
      </c>
      <c r="U269" s="97">
        <v>17026</v>
      </c>
      <c r="W269" s="121">
        <f t="shared" si="35"/>
        <v>24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4871.333333333333</v>
      </c>
      <c r="T270" s="111">
        <f t="shared" si="34"/>
        <v>2436.666666666667</v>
      </c>
      <c r="U270" s="97">
        <v>17026</v>
      </c>
      <c r="W270" s="121">
        <f t="shared" si="35"/>
        <v>24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4871.333333333333</v>
      </c>
      <c r="T271" s="111">
        <f t="shared" si="34"/>
        <v>2436.666666666667</v>
      </c>
      <c r="U271" s="97">
        <v>17026</v>
      </c>
      <c r="W271" s="121">
        <f t="shared" si="35"/>
        <v>24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4871.333333333333</v>
      </c>
      <c r="T272" s="111">
        <f t="shared" si="34"/>
        <v>2436.666666666667</v>
      </c>
      <c r="U272" s="97">
        <v>17026</v>
      </c>
      <c r="W272" s="121">
        <f t="shared" si="35"/>
        <v>24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4871.333333333333</v>
      </c>
      <c r="T273" s="111">
        <f t="shared" si="34"/>
        <v>2436.666666666667</v>
      </c>
      <c r="U273" s="97">
        <v>17026</v>
      </c>
      <c r="W273" s="121">
        <f t="shared" si="35"/>
        <v>24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4871.333333333333</v>
      </c>
      <c r="T274" s="111">
        <f t="shared" si="34"/>
        <v>2436.666666666667</v>
      </c>
      <c r="U274" s="97">
        <v>17026</v>
      </c>
      <c r="W274" s="121">
        <f t="shared" si="35"/>
        <v>24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4871.333333333333</v>
      </c>
      <c r="T275" s="111">
        <f t="shared" si="34"/>
        <v>2436.666666666667</v>
      </c>
      <c r="U275" s="97">
        <v>17026</v>
      </c>
      <c r="W275" s="121">
        <f t="shared" si="35"/>
        <v>24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4871.333333333333</v>
      </c>
      <c r="T276" s="111">
        <f t="shared" si="34"/>
        <v>2436.666666666667</v>
      </c>
      <c r="U276" s="97">
        <v>17026</v>
      </c>
      <c r="W276" s="121">
        <f t="shared" si="35"/>
        <v>24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4871.333333333333</v>
      </c>
      <c r="T277" s="111">
        <f t="shared" si="34"/>
        <v>2436.666666666667</v>
      </c>
      <c r="U277" s="97">
        <v>17026</v>
      </c>
      <c r="W277" s="121">
        <f t="shared" si="35"/>
        <v>24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4871.333333333333</v>
      </c>
      <c r="T278" s="111">
        <f t="shared" si="34"/>
        <v>2436.666666666667</v>
      </c>
      <c r="U278" s="97">
        <v>17026</v>
      </c>
      <c r="W278" s="121">
        <f t="shared" si="35"/>
        <v>24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4871.333333333333</v>
      </c>
      <c r="T279" s="111">
        <f t="shared" si="34"/>
        <v>2436.666666666667</v>
      </c>
      <c r="U279" s="97">
        <v>17026</v>
      </c>
      <c r="W279" s="121">
        <f t="shared" si="35"/>
        <v>24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4871.333333333333</v>
      </c>
      <c r="T280" s="111">
        <f t="shared" si="34"/>
        <v>2436.666666666667</v>
      </c>
      <c r="U280" s="97">
        <v>17026</v>
      </c>
      <c r="W280" s="121">
        <f t="shared" si="35"/>
        <v>24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4871.333333333333</v>
      </c>
      <c r="T281" s="111">
        <f t="shared" si="34"/>
        <v>2436.666666666667</v>
      </c>
      <c r="U281" s="97">
        <v>17026</v>
      </c>
      <c r="W281" s="121">
        <f t="shared" si="35"/>
        <v>24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4871.333333333333</v>
      </c>
      <c r="T282" s="111">
        <f t="shared" si="34"/>
        <v>2436.666666666667</v>
      </c>
      <c r="U282" s="97">
        <v>17026</v>
      </c>
      <c r="W282" s="121">
        <f t="shared" si="35"/>
        <v>24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25144.02</v>
      </c>
      <c r="T284" s="111">
        <f t="shared" ref="T284" si="38">N284-S284</f>
        <v>12573.009999999998</v>
      </c>
      <c r="U284" s="97">
        <v>17026</v>
      </c>
      <c r="W284" s="121">
        <f t="shared" ref="W284" si="39">IF((DATEDIF(G284,W$4,"m"))&gt;=36,36,(DATEDIF(G284,W$4,"m")))</f>
        <v>24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26748.469333333327</v>
      </c>
      <c r="T286" s="445">
        <f t="shared" ref="T286" si="42">N286-S286</f>
        <v>13375.234666666671</v>
      </c>
      <c r="U286" s="443">
        <v>17026</v>
      </c>
      <c r="V286" s="443"/>
      <c r="W286" s="446">
        <f t="shared" ref="W286" si="43">IF((DATEDIF(G286,W$4,"m"))&gt;=36,36,(DATEDIF(G286,W$4,"m")))</f>
        <v>24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26748.469333333327</v>
      </c>
      <c r="T287" s="445">
        <f t="shared" ref="T287" si="46">N287-S287</f>
        <v>13375.234666666671</v>
      </c>
      <c r="U287" s="443">
        <v>17026</v>
      </c>
      <c r="V287" s="443"/>
      <c r="W287" s="446">
        <f t="shared" ref="W287" si="47">IF((DATEDIF(G287,W$4,"m"))&gt;=36,36,(DATEDIF(G287,W$4,"m")))</f>
        <v>24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26748.469333333327</v>
      </c>
      <c r="T288" s="445">
        <f t="shared" ref="T288:T289" si="50">N288-S288</f>
        <v>13375.234666666671</v>
      </c>
      <c r="U288" s="443">
        <v>17026</v>
      </c>
      <c r="V288" s="443"/>
      <c r="W288" s="446">
        <f t="shared" ref="W288:W289" si="51">IF((DATEDIF(G288,W$4,"m"))&gt;=36,36,(DATEDIF(G288,W$4,"m")))</f>
        <v>24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26748.469333333327</v>
      </c>
      <c r="T289" s="445">
        <f t="shared" si="50"/>
        <v>13375.234666666671</v>
      </c>
      <c r="U289" s="443">
        <v>17026</v>
      </c>
      <c r="V289" s="443"/>
      <c r="W289" s="446">
        <f t="shared" si="51"/>
        <v>24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49410.388888888891</v>
      </c>
      <c r="T292" s="111">
        <f>N292-S292</f>
        <v>27928.611111111109</v>
      </c>
      <c r="U292" s="97">
        <v>17133</v>
      </c>
      <c r="W292" s="121">
        <f>IF((DATEDIF(G292,W$4,"m"))&gt;=36,36,(DATEDIF(G292,W$4,"m")))</f>
        <v>23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25283.261111111115</v>
      </c>
      <c r="T293" s="455">
        <f>N293-S293</f>
        <v>14291.538888888888</v>
      </c>
      <c r="U293" s="453">
        <v>17133</v>
      </c>
      <c r="V293" s="453"/>
      <c r="W293" s="456">
        <f>IF((DATEDIF(G293,W$4,"m"))&gt;=36,36,(DATEDIF(G293,W$4,"m")))</f>
        <v>23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340711.54733333318</v>
      </c>
      <c r="T294" s="386">
        <f t="shared" si="56"/>
        <v>220467.83200000011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13292969.072888877</v>
      </c>
      <c r="T296" s="387">
        <f>+T294+T249</f>
        <v>237028.86644444475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22512.282222222224</v>
      </c>
      <c r="T298" s="111">
        <f t="shared" ref="T298:T321" si="59">N298-S298</f>
        <v>14326.997777777775</v>
      </c>
      <c r="U298" s="97">
        <v>17212</v>
      </c>
      <c r="W298" s="121">
        <f t="shared" ref="W298:W321" si="60">IF((DATEDIF(G298,W$4,"m"))&gt;=36,36,(DATEDIF(G298,W$4,"m")))</f>
        <v>22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22512.282222222224</v>
      </c>
      <c r="T299" s="111">
        <f t="shared" si="59"/>
        <v>14326.997777777775</v>
      </c>
      <c r="U299" s="97">
        <v>17212</v>
      </c>
      <c r="W299" s="121">
        <f t="shared" si="60"/>
        <v>22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22512.282222222224</v>
      </c>
      <c r="T300" s="111">
        <f t="shared" si="59"/>
        <v>14326.997777777775</v>
      </c>
      <c r="U300" s="97">
        <v>17212</v>
      </c>
      <c r="W300" s="121">
        <f t="shared" si="60"/>
        <v>22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22512.282222222224</v>
      </c>
      <c r="T301" s="111">
        <f t="shared" si="59"/>
        <v>14326.997777777775</v>
      </c>
      <c r="U301" s="97">
        <v>17212</v>
      </c>
      <c r="W301" s="121">
        <f t="shared" si="60"/>
        <v>22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22512.282222222224</v>
      </c>
      <c r="T302" s="111">
        <f t="shared" si="59"/>
        <v>14326.997777777775</v>
      </c>
      <c r="U302" s="97">
        <v>17212</v>
      </c>
      <c r="W302" s="121">
        <f t="shared" si="60"/>
        <v>22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22512.282222222224</v>
      </c>
      <c r="T303" s="111">
        <f t="shared" si="59"/>
        <v>14326.997777777775</v>
      </c>
      <c r="U303" s="97">
        <v>17212</v>
      </c>
      <c r="W303" s="121">
        <f t="shared" si="60"/>
        <v>22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22512.282222222224</v>
      </c>
      <c r="T304" s="111">
        <f t="shared" si="59"/>
        <v>14326.997777777775</v>
      </c>
      <c r="U304" s="97">
        <v>17212</v>
      </c>
      <c r="W304" s="121">
        <f t="shared" si="60"/>
        <v>22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22512.282222222224</v>
      </c>
      <c r="T305" s="111">
        <f t="shared" si="59"/>
        <v>14326.997777777775</v>
      </c>
      <c r="U305" s="97">
        <v>17212</v>
      </c>
      <c r="W305" s="121">
        <f t="shared" si="60"/>
        <v>22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22512.282222222224</v>
      </c>
      <c r="T306" s="111">
        <f t="shared" si="59"/>
        <v>14326.997777777775</v>
      </c>
      <c r="U306" s="97">
        <v>17212</v>
      </c>
      <c r="W306" s="121">
        <f t="shared" si="60"/>
        <v>22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22512.282222222224</v>
      </c>
      <c r="T307" s="111">
        <f t="shared" si="59"/>
        <v>14326.997777777775</v>
      </c>
      <c r="U307" s="97">
        <v>17212</v>
      </c>
      <c r="W307" s="121">
        <f t="shared" si="60"/>
        <v>22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2480.5</v>
      </c>
      <c r="T308" s="111">
        <f t="shared" si="59"/>
        <v>1579.5</v>
      </c>
      <c r="U308" s="97">
        <v>17212</v>
      </c>
      <c r="W308" s="121">
        <f t="shared" si="60"/>
        <v>22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2480.5</v>
      </c>
      <c r="T309" s="111">
        <f t="shared" si="59"/>
        <v>1579.5</v>
      </c>
      <c r="U309" s="97">
        <v>17212</v>
      </c>
      <c r="W309" s="121">
        <f t="shared" si="60"/>
        <v>22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2480.5</v>
      </c>
      <c r="T310" s="111">
        <f t="shared" si="59"/>
        <v>1579.5</v>
      </c>
      <c r="U310" s="97">
        <v>17212</v>
      </c>
      <c r="W310" s="121">
        <f t="shared" si="60"/>
        <v>22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2480.5</v>
      </c>
      <c r="T311" s="111">
        <f t="shared" si="59"/>
        <v>1579.5</v>
      </c>
      <c r="U311" s="97">
        <v>17212</v>
      </c>
      <c r="W311" s="121">
        <f t="shared" si="60"/>
        <v>22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2480.5</v>
      </c>
      <c r="T312" s="111">
        <f t="shared" si="59"/>
        <v>1579.5</v>
      </c>
      <c r="U312" s="97">
        <v>17212</v>
      </c>
      <c r="W312" s="121">
        <f t="shared" si="60"/>
        <v>22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2480.5</v>
      </c>
      <c r="T313" s="111">
        <f t="shared" si="59"/>
        <v>1579.5</v>
      </c>
      <c r="U313" s="97">
        <v>17212</v>
      </c>
      <c r="W313" s="121">
        <f t="shared" si="60"/>
        <v>22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2480.5</v>
      </c>
      <c r="T314" s="111">
        <f t="shared" si="59"/>
        <v>1579.5</v>
      </c>
      <c r="U314" s="97">
        <v>17212</v>
      </c>
      <c r="W314" s="121">
        <f t="shared" si="60"/>
        <v>22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2480.5</v>
      </c>
      <c r="T315" s="111">
        <f t="shared" si="59"/>
        <v>1579.5</v>
      </c>
      <c r="U315" s="97">
        <v>17212</v>
      </c>
      <c r="W315" s="121">
        <f t="shared" si="60"/>
        <v>22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2480.5</v>
      </c>
      <c r="T316" s="111">
        <f t="shared" si="59"/>
        <v>1579.5</v>
      </c>
      <c r="U316" s="97">
        <v>17212</v>
      </c>
      <c r="W316" s="121">
        <f t="shared" si="60"/>
        <v>22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2480.5</v>
      </c>
      <c r="T317" s="111">
        <f t="shared" si="59"/>
        <v>1579.5</v>
      </c>
      <c r="U317" s="97">
        <v>17212</v>
      </c>
      <c r="W317" s="121">
        <f t="shared" si="60"/>
        <v>22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28707.97111111111</v>
      </c>
      <c r="T318" s="111">
        <f t="shared" si="59"/>
        <v>18269.70888888889</v>
      </c>
      <c r="U318" s="97">
        <v>17212</v>
      </c>
      <c r="W318" s="121">
        <f t="shared" si="60"/>
        <v>22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28707.97111111111</v>
      </c>
      <c r="T319" s="111">
        <f t="shared" si="59"/>
        <v>18269.70888888889</v>
      </c>
      <c r="U319" s="97">
        <v>17212</v>
      </c>
      <c r="W319" s="121">
        <f t="shared" si="60"/>
        <v>22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14191.344444444445</v>
      </c>
      <c r="T320" s="111">
        <f t="shared" si="59"/>
        <v>9031.8555555555558</v>
      </c>
      <c r="U320" s="97">
        <v>17320</v>
      </c>
      <c r="W320" s="121">
        <f t="shared" si="60"/>
        <v>22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4387.4111111111115</v>
      </c>
      <c r="T321" s="111">
        <f t="shared" si="59"/>
        <v>2792.9888888888881</v>
      </c>
      <c r="U321" s="97">
        <v>17320</v>
      </c>
      <c r="W321" s="121">
        <f t="shared" si="60"/>
        <v>22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3398.3611111111113</v>
      </c>
      <c r="T323" s="111">
        <f>N323-S323</f>
        <v>3041.6388888888887</v>
      </c>
      <c r="U323" s="437">
        <v>17565</v>
      </c>
      <c r="W323" s="121">
        <f>IF((DATEDIF(G323,W$4,"m"))&gt;=36,36,(DATEDIF(G323,W$4,"m")))</f>
        <v>19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329320.88111111114</v>
      </c>
      <c r="T324" s="386">
        <f t="shared" ref="T324" si="66">SUM(T298:T323)</f>
        <v>210470.87888888887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327300.2</v>
      </c>
      <c r="T327" s="111">
        <f>N327-S327</f>
        <v>654601.39999999991</v>
      </c>
      <c r="U327" s="458" t="s">
        <v>2695</v>
      </c>
      <c r="W327" s="121">
        <f>IF((DATEDIF(G327,W$4,"m"))&gt;=36,36,(DATEDIF(G327,W$4,"m")))</f>
        <v>12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20824.101966666665</v>
      </c>
      <c r="T328" s="111">
        <f t="shared" ref="T328:T333" si="70">N328-S328</f>
        <v>41649.203933333338</v>
      </c>
      <c r="U328" s="458" t="s">
        <v>2708</v>
      </c>
      <c r="W328" s="121">
        <f t="shared" ref="W328:W333" si="71">IF((DATEDIF(G328,W$4,"m"))&gt;=36,36,(DATEDIF(G328,W$4,"m")))</f>
        <v>12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20824.101966666665</v>
      </c>
      <c r="T329" s="111">
        <f t="shared" si="70"/>
        <v>41649.203933333338</v>
      </c>
      <c r="U329" s="458" t="s">
        <v>2708</v>
      </c>
      <c r="W329" s="121">
        <f t="shared" si="71"/>
        <v>12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20824.101966666665</v>
      </c>
      <c r="T330" s="111">
        <f t="shared" si="70"/>
        <v>41649.203933333338</v>
      </c>
      <c r="U330" s="458" t="s">
        <v>2708</v>
      </c>
      <c r="W330" s="121">
        <f t="shared" si="71"/>
        <v>12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20824.101966666665</v>
      </c>
      <c r="T331" s="111">
        <f t="shared" si="70"/>
        <v>41649.203933333338</v>
      </c>
      <c r="U331" s="458" t="s">
        <v>2708</v>
      </c>
      <c r="W331" s="121">
        <f t="shared" si="71"/>
        <v>12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20824.101966666665</v>
      </c>
      <c r="T332" s="111">
        <f t="shared" si="70"/>
        <v>41649.203933333338</v>
      </c>
      <c r="U332" s="458" t="s">
        <v>2708</v>
      </c>
      <c r="W332" s="121">
        <f t="shared" si="71"/>
        <v>12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20824.101966666665</v>
      </c>
      <c r="T333" s="111">
        <f t="shared" si="70"/>
        <v>41649.203933333338</v>
      </c>
      <c r="U333" s="458" t="s">
        <v>2708</v>
      </c>
      <c r="W333" s="121">
        <f t="shared" si="71"/>
        <v>12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14133</v>
      </c>
      <c r="T334" s="111">
        <f t="shared" ref="T334" si="73">N334-S334</f>
        <v>28267</v>
      </c>
      <c r="U334" s="458"/>
      <c r="W334" s="121">
        <f t="shared" ref="W334:W340" si="74">IF((DATEDIF(G334,W$4,"m"))&gt;=36,36,(DATEDIF(G334,W$4,"m")))</f>
        <v>12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466377.81179999985</v>
      </c>
      <c r="T335" s="386">
        <f t="shared" si="75"/>
        <v>932763.62359999958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31322.958333333332</v>
      </c>
      <c r="T337" s="111">
        <f t="shared" ref="T337:T340" si="77">N337-S337</f>
        <v>71189.541666666672</v>
      </c>
      <c r="U337" s="221" t="s">
        <v>2720</v>
      </c>
      <c r="V337" s="221"/>
      <c r="W337" s="121">
        <f t="shared" si="74"/>
        <v>11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31322.958333333332</v>
      </c>
      <c r="T338" s="111">
        <f t="shared" si="77"/>
        <v>71189.541666666672</v>
      </c>
      <c r="U338" s="221" t="s">
        <v>2720</v>
      </c>
      <c r="V338" s="221"/>
      <c r="W338" s="121">
        <f t="shared" si="74"/>
        <v>11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31322.958333333332</v>
      </c>
      <c r="T339" s="111">
        <f t="shared" si="77"/>
        <v>71189.541666666672</v>
      </c>
      <c r="U339" s="221" t="s">
        <v>2720</v>
      </c>
      <c r="V339" s="221"/>
      <c r="W339" s="121">
        <f t="shared" si="74"/>
        <v>11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31322.958333333332</v>
      </c>
      <c r="T340" s="111">
        <f t="shared" si="77"/>
        <v>71189.541666666672</v>
      </c>
      <c r="U340" s="221" t="s">
        <v>2720</v>
      </c>
      <c r="V340" s="221"/>
      <c r="W340" s="121">
        <f t="shared" si="74"/>
        <v>11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11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125291.83333333333</v>
      </c>
      <c r="T343" s="386">
        <f>SUM(T337:T342)</f>
        <v>579328.64666666673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+S296+S324+S335+S342</f>
        <v>14088667.765799988</v>
      </c>
      <c r="T345" s="387">
        <f>+T296+T324+T335+T342</f>
        <v>1674833.8489333331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83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31 de Mayo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41790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9250.0061666666661</v>
      </c>
      <c r="R62" s="340">
        <f t="shared" ref="R62:R64" si="10">N62-Q62</f>
        <v>5750.0038333333341</v>
      </c>
      <c r="S62" s="109">
        <v>15407</v>
      </c>
      <c r="U62" s="121">
        <f>IF((DATEDIF(G62,U$5,"m"))&gt;=60,60,(DATEDIF(G62,U$5,"m")))</f>
        <v>37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1331.7348333333334</v>
      </c>
      <c r="R63" s="340">
        <f t="shared" si="10"/>
        <v>827.83516666666674</v>
      </c>
      <c r="S63" s="109">
        <v>15407</v>
      </c>
      <c r="U63" s="121">
        <f>IF((DATEDIF(G63,U$5,"m"))&gt;=60,60,(DATEDIF(G63,U$5,"m")))</f>
        <v>37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12732.933333333334</v>
      </c>
      <c r="R64" s="340">
        <f t="shared" si="10"/>
        <v>7915.0666666666657</v>
      </c>
      <c r="S64" s="109">
        <v>15407</v>
      </c>
      <c r="U64" s="121">
        <f>IF((DATEDIF(G64,U$5,"m"))&gt;=60,60,(DATEDIF(G64,U$5,"m")))</f>
        <v>37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23314.674333333336</v>
      </c>
      <c r="R65" s="347">
        <f>SUM(R62:R64)</f>
        <v>14492.905666666666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724540.55433333339</v>
      </c>
      <c r="R67" s="425">
        <f t="shared" si="11"/>
        <v>14542.905666666629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7443.333333333333</v>
      </c>
      <c r="R69" s="340">
        <f t="shared" ref="R69" si="12">N69-Q69</f>
        <v>12856.666666666668</v>
      </c>
      <c r="S69" s="136">
        <v>17271</v>
      </c>
      <c r="U69" s="121">
        <f t="shared" ref="U69:U90" si="13">IF((DATEDIF(G69,U$5,"m"))&gt;=60,60,(DATEDIF(G69,U$5,"m")))</f>
        <v>22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7443.333333333333</v>
      </c>
      <c r="R70" s="340">
        <f t="shared" ref="R70:R71" si="17">N70-Q70</f>
        <v>12856.666666666668</v>
      </c>
      <c r="S70" s="136">
        <v>17271</v>
      </c>
      <c r="U70" s="121">
        <f t="shared" si="13"/>
        <v>22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7443.333333333333</v>
      </c>
      <c r="R71" s="340">
        <f t="shared" si="17"/>
        <v>12856.666666666668</v>
      </c>
      <c r="S71" s="136">
        <v>17271</v>
      </c>
      <c r="U71" s="121">
        <f t="shared" si="13"/>
        <v>22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301.27777777777771</v>
      </c>
      <c r="R72" s="340">
        <f t="shared" ref="R72:R90" si="20">N72-Q72</f>
        <v>684.72222222222217</v>
      </c>
      <c r="S72" s="136">
        <v>17316</v>
      </c>
      <c r="U72" s="121">
        <f t="shared" si="13"/>
        <v>22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258.23809523809518</v>
      </c>
      <c r="R73" s="340">
        <f t="shared" si="20"/>
        <v>727.7619047619047</v>
      </c>
      <c r="S73" s="136">
        <v>17316</v>
      </c>
      <c r="U73" s="121">
        <f t="shared" si="13"/>
        <v>22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225.95833333333331</v>
      </c>
      <c r="R74" s="340">
        <f t="shared" si="20"/>
        <v>760.04166666666652</v>
      </c>
      <c r="S74" s="136">
        <v>17316</v>
      </c>
      <c r="U74" s="121">
        <f t="shared" si="13"/>
        <v>22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200.85185185185182</v>
      </c>
      <c r="R75" s="340">
        <f t="shared" si="20"/>
        <v>785.14814814814804</v>
      </c>
      <c r="S75" s="136">
        <v>17316</v>
      </c>
      <c r="U75" s="121">
        <f t="shared" si="13"/>
        <v>22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180.76666666666668</v>
      </c>
      <c r="R76" s="340">
        <f t="shared" si="20"/>
        <v>805.23333333333323</v>
      </c>
      <c r="S76" s="136">
        <v>17316</v>
      </c>
      <c r="U76" s="121">
        <f t="shared" si="13"/>
        <v>22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232</v>
      </c>
      <c r="R77" s="340">
        <f t="shared" si="20"/>
        <v>1160</v>
      </c>
      <c r="S77" s="136">
        <v>17316</v>
      </c>
      <c r="U77" s="121">
        <f t="shared" si="13"/>
        <v>22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212.66666666666666</v>
      </c>
      <c r="R78" s="340">
        <f t="shared" si="20"/>
        <v>1179.3333333333333</v>
      </c>
      <c r="S78" s="136">
        <v>17316</v>
      </c>
      <c r="U78" s="121">
        <f t="shared" si="13"/>
        <v>22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196.30769230769232</v>
      </c>
      <c r="R79" s="340">
        <f t="shared" si="20"/>
        <v>1195.6923076923076</v>
      </c>
      <c r="S79" s="136">
        <v>17316</v>
      </c>
      <c r="U79" s="121">
        <f t="shared" si="13"/>
        <v>22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182.28571428571431</v>
      </c>
      <c r="R80" s="340">
        <f t="shared" si="20"/>
        <v>1209.7142857142858</v>
      </c>
      <c r="S80" s="136">
        <v>17316</v>
      </c>
      <c r="U80" s="121">
        <f t="shared" si="13"/>
        <v>22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170.13333333333333</v>
      </c>
      <c r="R81" s="340">
        <f t="shared" si="20"/>
        <v>1221.8666666666668</v>
      </c>
      <c r="S81" s="136">
        <v>17316</v>
      </c>
      <c r="U81" s="121">
        <f t="shared" si="13"/>
        <v>22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159.5</v>
      </c>
      <c r="R82" s="340">
        <f t="shared" si="20"/>
        <v>1232.5</v>
      </c>
      <c r="S82" s="136">
        <v>17316</v>
      </c>
      <c r="U82" s="121">
        <f t="shared" si="13"/>
        <v>22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863.17647058823513</v>
      </c>
      <c r="R83" s="340">
        <f t="shared" si="20"/>
        <v>7140.823529411764</v>
      </c>
      <c r="S83" s="136">
        <v>17316</v>
      </c>
      <c r="U83" s="121">
        <f t="shared" si="13"/>
        <v>22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815.22222222222206</v>
      </c>
      <c r="R84" s="340">
        <f t="shared" si="20"/>
        <v>7188.7777777777774</v>
      </c>
      <c r="S84" s="136">
        <v>17316</v>
      </c>
      <c r="U84" s="121">
        <f t="shared" si="13"/>
        <v>22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772.31578947368416</v>
      </c>
      <c r="R85" s="340">
        <f t="shared" si="20"/>
        <v>7231.6842105263149</v>
      </c>
      <c r="S85" s="136">
        <v>17316</v>
      </c>
      <c r="U85" s="121">
        <f t="shared" si="13"/>
        <v>22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733.69999999999982</v>
      </c>
      <c r="R86" s="340">
        <f t="shared" si="20"/>
        <v>7270.2999999999993</v>
      </c>
      <c r="S86" s="136">
        <v>17316</v>
      </c>
      <c r="U86" s="121">
        <f t="shared" si="13"/>
        <v>22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617.74603174603169</v>
      </c>
      <c r="R87" s="340">
        <f t="shared" si="20"/>
        <v>6458.2539682539673</v>
      </c>
      <c r="S87" s="136">
        <v>17316</v>
      </c>
      <c r="U87" s="121">
        <f t="shared" si="13"/>
        <v>22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589.66666666666652</v>
      </c>
      <c r="R88" s="340">
        <f t="shared" si="20"/>
        <v>6486.3333333333321</v>
      </c>
      <c r="S88" s="136">
        <v>17316</v>
      </c>
      <c r="U88" s="121">
        <f t="shared" si="13"/>
        <v>22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564.02898550724626</v>
      </c>
      <c r="R89" s="340">
        <f t="shared" si="20"/>
        <v>6511.9710144927531</v>
      </c>
      <c r="S89" s="136">
        <v>17316</v>
      </c>
      <c r="U89" s="121">
        <f t="shared" si="13"/>
        <v>22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540.52777777777771</v>
      </c>
      <c r="R90" s="340">
        <f t="shared" si="20"/>
        <v>6535.4722222222217</v>
      </c>
      <c r="S90" s="136">
        <v>17316</v>
      </c>
      <c r="U90" s="121">
        <f t="shared" si="13"/>
        <v>22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30146.370075442996</v>
      </c>
      <c r="R91" s="347">
        <f t="shared" si="25"/>
        <v>104355.62992455698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 t="shared" ref="Q93:R93" si="26">+Q67+Q91</f>
        <v>754686.92440877634</v>
      </c>
      <c r="R93" s="348">
        <f t="shared" si="26"/>
        <v>118898.53559122361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58" zoomScaleNormal="100" workbookViewId="0">
      <selection activeCell="O84" sqref="O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31 de Mayo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41790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4770.1083333333336</v>
      </c>
      <c r="Q29" s="334">
        <f t="shared" ref="Q29" si="8">M29-P29</f>
        <v>7409.8916666666664</v>
      </c>
      <c r="R29" s="90">
        <f>((2011-I29)*12)+(12-H29)+1</f>
        <v>19</v>
      </c>
      <c r="T29" s="121">
        <f>IF((DATEDIF(F29,T$5,"m"))&gt;=60,60,(DATEDIF(F29,T$5,"m")))</f>
        <v>47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647993.23833333328</v>
      </c>
      <c r="Q31" s="335">
        <f>SUM(Q29:Q30)</f>
        <v>25738.761666666662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1305400.7245333332</v>
      </c>
      <c r="Q33" s="418">
        <f>+Q26+Q31</f>
        <v>683164.24786666664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7623.2364799999996</v>
      </c>
      <c r="Q36" s="334">
        <f t="shared" ref="Q36" si="11">M36-P36</f>
        <v>30493.945919999998</v>
      </c>
      <c r="R36" s="90"/>
      <c r="T36" s="121">
        <f>IF((DATEDIF(F36,T$5,"m"))&gt;=60,60,(DATEDIF(F36,T$5,"m")))</f>
        <v>24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7623.2364799999996</v>
      </c>
      <c r="Q37" s="334">
        <f t="shared" ref="Q37:Q42" si="15">M37-P37</f>
        <v>30493.945919999998</v>
      </c>
      <c r="R37" s="90"/>
      <c r="T37" s="121">
        <f t="shared" ref="T37:T42" si="16">IF((DATEDIF(F37,T$5,"m"))&gt;=60,60,(DATEDIF(F37,T$5,"m")))</f>
        <v>24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7623.2364799999996</v>
      </c>
      <c r="Q38" s="334">
        <f t="shared" si="15"/>
        <v>30493.945919999998</v>
      </c>
      <c r="R38" s="90"/>
      <c r="T38" s="121">
        <f t="shared" si="16"/>
        <v>24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7623.2364799999996</v>
      </c>
      <c r="Q39" s="334">
        <f t="shared" si="15"/>
        <v>30493.945919999998</v>
      </c>
      <c r="R39" s="90"/>
      <c r="T39" s="121">
        <f t="shared" si="16"/>
        <v>24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7623.2364799999996</v>
      </c>
      <c r="Q40" s="334">
        <f t="shared" si="15"/>
        <v>30493.945919999998</v>
      </c>
      <c r="R40" s="90"/>
      <c r="T40" s="121">
        <f t="shared" si="16"/>
        <v>24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7623.2364799999996</v>
      </c>
      <c r="Q41" s="334">
        <f t="shared" si="15"/>
        <v>30493.945919999998</v>
      </c>
      <c r="R41" s="90"/>
      <c r="T41" s="121">
        <f t="shared" si="16"/>
        <v>24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7623.2364799999996</v>
      </c>
      <c r="Q42" s="334">
        <f t="shared" si="15"/>
        <v>30493.945919999998</v>
      </c>
      <c r="R42" s="90"/>
      <c r="S42" s="330"/>
      <c r="T42" s="121">
        <f t="shared" si="16"/>
        <v>24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7623.2364799999996</v>
      </c>
      <c r="Q43" s="334">
        <f t="shared" ref="Q43:Q47" si="20">M43-P43</f>
        <v>30493.945919999998</v>
      </c>
      <c r="R43" s="90"/>
      <c r="S43" s="330"/>
      <c r="T43" s="121">
        <f t="shared" ref="T43:T47" si="21">IF((DATEDIF(F43,T$5,"m"))&gt;=60,60,(DATEDIF(F43,T$5,"m")))</f>
        <v>24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7623.2364799999996</v>
      </c>
      <c r="Q44" s="334">
        <f t="shared" si="20"/>
        <v>30493.945919999998</v>
      </c>
      <c r="R44" s="90"/>
      <c r="S44" s="330"/>
      <c r="T44" s="121">
        <f t="shared" si="21"/>
        <v>24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7623.2364799999996</v>
      </c>
      <c r="Q45" s="334">
        <f t="shared" si="20"/>
        <v>30493.945919999998</v>
      </c>
      <c r="R45" s="90"/>
      <c r="S45" s="330"/>
      <c r="T45" s="121">
        <f t="shared" si="21"/>
        <v>24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7623.2364799999996</v>
      </c>
      <c r="Q46" s="334">
        <f t="shared" si="20"/>
        <v>30493.945919999998</v>
      </c>
      <c r="R46" s="90"/>
      <c r="S46" s="330"/>
      <c r="T46" s="121">
        <f t="shared" si="21"/>
        <v>24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7623.2364799999996</v>
      </c>
      <c r="Q47" s="334">
        <f t="shared" si="20"/>
        <v>30493.945919999998</v>
      </c>
      <c r="R47" s="90"/>
      <c r="S47" s="330"/>
      <c r="T47" s="121">
        <f t="shared" si="21"/>
        <v>24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91478.837759999966</v>
      </c>
      <c r="Q48" s="335">
        <f>SUM(Q36:Q47)</f>
        <v>365927.35103999986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358.04495884773644</v>
      </c>
      <c r="Q50" s="334">
        <f t="shared" ref="Q50:Q57" si="24">M50-P50</f>
        <v>5780.8686213991732</v>
      </c>
      <c r="R50" s="90">
        <v>18554</v>
      </c>
      <c r="S50" s="330"/>
      <c r="T50" s="121">
        <f t="shared" ref="T50:T57" si="25">IF((DATEDIF(F50,T$5,"m"))&gt;=60,60,(DATEDIF(F50,T$5,"m")))</f>
        <v>7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358.04495884773644</v>
      </c>
      <c r="Q51" s="334">
        <f t="shared" ref="Q51:Q52" si="28">M51-P51</f>
        <v>5780.8686213991732</v>
      </c>
      <c r="R51" s="90">
        <v>18554</v>
      </c>
      <c r="S51" s="330"/>
      <c r="T51" s="121">
        <f t="shared" ref="T51:T52" si="29">IF((DATEDIF(F51,T$5,"m"))&gt;=60,60,(DATEDIF(F51,T$5,"m")))</f>
        <v>7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158.17335390946482</v>
      </c>
      <c r="Q52" s="334">
        <f t="shared" si="28"/>
        <v>2554.3698559670752</v>
      </c>
      <c r="R52" s="90">
        <v>18554</v>
      </c>
      <c r="S52" s="330"/>
      <c r="T52" s="121">
        <f t="shared" si="29"/>
        <v>7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158.17335390946482</v>
      </c>
      <c r="Q53" s="334">
        <f t="shared" si="24"/>
        <v>2554.3698559670752</v>
      </c>
      <c r="R53" s="90">
        <v>18554</v>
      </c>
      <c r="S53" s="330"/>
      <c r="T53" s="121">
        <f t="shared" si="25"/>
        <v>7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158.17335390946482</v>
      </c>
      <c r="Q54" s="334">
        <f t="shared" si="24"/>
        <v>2554.3698559670752</v>
      </c>
      <c r="R54" s="90">
        <v>18554</v>
      </c>
      <c r="S54" s="330"/>
      <c r="T54" s="121">
        <f t="shared" si="25"/>
        <v>7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158.17335390946482</v>
      </c>
      <c r="Q55" s="334">
        <f t="shared" ref="Q55:Q56" si="32">M55-P55</f>
        <v>2554.3698559670752</v>
      </c>
      <c r="R55" s="90">
        <v>18554</v>
      </c>
      <c r="S55" s="330"/>
      <c r="T55" s="121">
        <f t="shared" ref="T55:T56" si="33">IF((DATEDIF(F55,T$5,"m"))&gt;=60,60,(DATEDIF(F55,T$5,"m")))</f>
        <v>7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7714.5751666666656</v>
      </c>
      <c r="Q56" s="334">
        <f t="shared" si="32"/>
        <v>124536.28483333332</v>
      </c>
      <c r="R56" s="90" t="s">
        <v>2762</v>
      </c>
      <c r="S56" s="330"/>
      <c r="T56" s="121">
        <f t="shared" si="33"/>
        <v>7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7714.5751666666656</v>
      </c>
      <c r="Q57" s="334">
        <f t="shared" si="24"/>
        <v>124536.28483333332</v>
      </c>
      <c r="R57" s="90" t="s">
        <v>2762</v>
      </c>
      <c r="S57" s="330"/>
      <c r="T57" s="121">
        <f t="shared" si="25"/>
        <v>7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16777.933666666664</v>
      </c>
      <c r="Q58" s="335">
        <f>SUM(Q50:Q57)</f>
        <v>270851.78633333329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827.0150000000001</v>
      </c>
      <c r="Q61" s="334">
        <f t="shared" ref="Q61:Q69" si="36">M61-P61</f>
        <v>15714.285</v>
      </c>
      <c r="R61" s="90">
        <v>18701</v>
      </c>
      <c r="S61" s="330"/>
      <c r="T61" s="121">
        <f t="shared" ref="T61:T69" si="37">IF((DATEDIF(F61,T$5,"m"))&gt;=60,60,(DATEDIF(F61,T$5,"m")))</f>
        <v>6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658.721</v>
      </c>
      <c r="Q62" s="334">
        <f t="shared" si="36"/>
        <v>12516.699000000001</v>
      </c>
      <c r="R62" s="90">
        <v>18701</v>
      </c>
      <c r="S62" s="330"/>
      <c r="T62" s="121">
        <f t="shared" si="37"/>
        <v>6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377.19257785477197</v>
      </c>
      <c r="Q63" s="334">
        <f t="shared" si="36"/>
        <v>7167.6589792406676</v>
      </c>
      <c r="R63" s="90">
        <v>18701</v>
      </c>
      <c r="S63" s="330"/>
      <c r="T63" s="121">
        <f t="shared" si="37"/>
        <v>6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377.19257785477197</v>
      </c>
      <c r="Q64" s="334">
        <f t="shared" si="36"/>
        <v>7167.6589792406676</v>
      </c>
      <c r="R64" s="90">
        <v>18701</v>
      </c>
      <c r="S64" s="330"/>
      <c r="T64" s="121">
        <f t="shared" si="37"/>
        <v>6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377.19257785477197</v>
      </c>
      <c r="Q65" s="334">
        <f t="shared" si="36"/>
        <v>7167.6589792406676</v>
      </c>
      <c r="R65" s="90">
        <v>18701</v>
      </c>
      <c r="S65" s="330"/>
      <c r="T65" s="121">
        <f t="shared" si="37"/>
        <v>6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377.19257785477197</v>
      </c>
      <c r="Q66" s="334">
        <f t="shared" si="36"/>
        <v>7167.6589792406676</v>
      </c>
      <c r="R66" s="90">
        <v>18701</v>
      </c>
      <c r="S66" s="330"/>
      <c r="T66" s="121">
        <f t="shared" si="37"/>
        <v>6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377.19257785477197</v>
      </c>
      <c r="Q67" s="334">
        <f t="shared" si="36"/>
        <v>7167.6589792406676</v>
      </c>
      <c r="R67" s="90">
        <v>18701</v>
      </c>
      <c r="S67" s="330"/>
      <c r="T67" s="121">
        <f t="shared" si="37"/>
        <v>6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377.19257785477197</v>
      </c>
      <c r="Q68" s="334">
        <f t="shared" ref="Q68" si="40">M68-P68</f>
        <v>7167.6589792406676</v>
      </c>
      <c r="R68" s="90">
        <v>18701</v>
      </c>
      <c r="S68" s="330"/>
      <c r="T68" s="121">
        <f t="shared" ref="T68" si="41">IF((DATEDIF(F68,T$5,"m"))&gt;=60,60,(DATEDIF(F68,T$5,"m")))</f>
        <v>6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377.19257785477197</v>
      </c>
      <c r="Q69" s="334">
        <f t="shared" si="36"/>
        <v>7167.6589792406676</v>
      </c>
      <c r="R69" s="90">
        <v>18701</v>
      </c>
      <c r="S69" s="330"/>
      <c r="T69" s="121">
        <f t="shared" si="37"/>
        <v>6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4126.0840449834041</v>
      </c>
      <c r="Q70" s="335">
        <f>SUM(Q61:Q69)</f>
        <v>78404.596854684685</v>
      </c>
    </row>
    <row r="71" spans="1:20">
      <c r="A71" s="537" t="s">
        <v>2817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2816</v>
      </c>
      <c r="B74" s="330" t="s">
        <v>2811</v>
      </c>
      <c r="C74" s="332" t="s">
        <v>2812</v>
      </c>
      <c r="D74" s="332" t="s">
        <v>2813</v>
      </c>
      <c r="E74" s="98" t="s">
        <v>2814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2815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1297.9833333333333</v>
      </c>
      <c r="Q74" s="334">
        <f t="shared" ref="Q74" si="44">M74-P74</f>
        <v>76582.016666666663</v>
      </c>
      <c r="R74" s="90"/>
      <c r="S74" s="330"/>
      <c r="T74" s="121">
        <f t="shared" ref="T74" si="45">IF((DATEDIF(F74,T$5,"m"))&gt;=60,60,(DATEDIF(F74,T$5,"m")))</f>
        <v>2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1297.9833333333333</v>
      </c>
      <c r="Q75" s="335">
        <f t="shared" si="46"/>
        <v>76582.016666666663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2829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2828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64.271166666666673</v>
      </c>
      <c r="Q77" s="334">
        <f t="shared" ref="Q77:Q78" si="49">M77-P77</f>
        <v>7649.2688333333335</v>
      </c>
      <c r="R77" s="90">
        <v>18701</v>
      </c>
      <c r="S77" s="330"/>
      <c r="T77" s="121">
        <f t="shared" ref="T77:T78" si="50">IF((DATEDIF(F77,T$5,"m"))&gt;=60,60,(DATEDIF(F77,T$5,"m")))</f>
        <v>1</v>
      </c>
    </row>
    <row r="78" spans="1:20" ht="15.75">
      <c r="B78" s="330" t="s">
        <v>2785</v>
      </c>
      <c r="C78" s="332" t="s">
        <v>2786</v>
      </c>
      <c r="D78" s="332" t="s">
        <v>2829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2828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64.271166666666673</v>
      </c>
      <c r="Q78" s="334">
        <f t="shared" si="49"/>
        <v>7649.2688333333335</v>
      </c>
      <c r="R78" s="90">
        <v>18701</v>
      </c>
      <c r="S78" s="330"/>
      <c r="T78" s="121">
        <f t="shared" si="50"/>
        <v>1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128.54233333333335</v>
      </c>
      <c r="Q79" s="335">
        <f t="shared" si="51"/>
        <v>15298.537666666667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1419210.10567165</v>
      </c>
      <c r="Q83" s="418">
        <f>+Q33+Q48+Q58+Q70+Q75+Q79</f>
        <v>1490228.5364280175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48"/>
  <sheetViews>
    <sheetView zoomScaleNormal="100" workbookViewId="0">
      <pane xSplit="2" ySplit="6" topLeftCell="R1030" activePane="bottomRight" state="frozen"/>
      <selection sqref="A1:T2"/>
      <selection pane="topRight" sqref="A1:T2"/>
      <selection pane="bottomLeft" sqref="A1:T2"/>
      <selection pane="bottomRight" activeCell="R1048" sqref="R1048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31 de Mayo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41790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6163.7349999999997</v>
      </c>
      <c r="T10" s="223">
        <f t="shared" ref="T10:T73" si="4">N10-S10</f>
        <v>749.86500000000069</v>
      </c>
      <c r="U10" s="221">
        <v>6492</v>
      </c>
      <c r="V10" s="233"/>
      <c r="W10" s="223"/>
      <c r="X10" s="196">
        <f t="shared" si="1"/>
        <v>107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38527.438000000002</v>
      </c>
      <c r="T12" s="223">
        <f t="shared" si="4"/>
        <v>11726.741999999998</v>
      </c>
      <c r="U12" s="249">
        <v>8656</v>
      </c>
      <c r="V12" s="233"/>
      <c r="W12" s="223"/>
      <c r="X12" s="196">
        <f t="shared" si="1"/>
        <v>92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36394.433333333334</v>
      </c>
      <c r="T13" s="223">
        <f t="shared" si="4"/>
        <v>11077.566666666666</v>
      </c>
      <c r="U13" s="221">
        <v>8744</v>
      </c>
      <c r="V13" s="233"/>
      <c r="W13" s="223"/>
      <c r="X13" s="196">
        <f t="shared" si="1"/>
        <v>92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4445.0845833333333</v>
      </c>
      <c r="T14" s="223">
        <f t="shared" si="4"/>
        <v>1417.5654166666664</v>
      </c>
      <c r="U14" s="221">
        <v>8017</v>
      </c>
      <c r="V14" s="233"/>
      <c r="W14" s="223"/>
      <c r="X14" s="196">
        <f t="shared" si="1"/>
        <v>91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3192.1749999999997</v>
      </c>
      <c r="T21" s="223">
        <f t="shared" si="4"/>
        <v>27.825000000000273</v>
      </c>
      <c r="U21" s="221">
        <v>4310</v>
      </c>
      <c r="V21" s="233"/>
      <c r="W21" s="223"/>
      <c r="X21" s="196">
        <f t="shared" si="1"/>
        <v>119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5646.5499999999993</v>
      </c>
      <c r="T36" s="223">
        <f t="shared" si="4"/>
        <v>48.450000000000728</v>
      </c>
      <c r="U36" s="221">
        <v>4310</v>
      </c>
      <c r="V36" s="233"/>
      <c r="W36" s="223"/>
      <c r="X36" s="196">
        <f t="shared" si="1"/>
        <v>119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5760</v>
      </c>
      <c r="T37" s="223">
        <f t="shared" si="4"/>
        <v>1153</v>
      </c>
      <c r="U37" s="221">
        <v>7768</v>
      </c>
      <c r="V37" s="233"/>
      <c r="W37" s="223"/>
      <c r="X37" s="196">
        <f t="shared" si="1"/>
        <v>100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6101.488166666667</v>
      </c>
      <c r="T40" s="223">
        <f t="shared" si="4"/>
        <v>1370.7218333333331</v>
      </c>
      <c r="U40" s="221">
        <v>8031</v>
      </c>
      <c r="V40" s="233"/>
      <c r="W40" s="223"/>
      <c r="X40" s="196">
        <f t="shared" si="1"/>
        <v>98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9752.4</v>
      </c>
      <c r="T50" s="223">
        <f t="shared" si="4"/>
        <v>697.60000000000036</v>
      </c>
      <c r="U50" s="221">
        <v>5817</v>
      </c>
      <c r="V50" s="233"/>
      <c r="W50" s="223"/>
      <c r="X50" s="196">
        <f t="shared" si="1"/>
        <v>112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3319.2</v>
      </c>
      <c r="T51" s="223">
        <f t="shared" si="4"/>
        <v>830.80000000000018</v>
      </c>
      <c r="U51" s="221">
        <v>8216</v>
      </c>
      <c r="V51" s="233"/>
      <c r="W51" s="223"/>
      <c r="X51" s="196">
        <f t="shared" si="1"/>
        <v>96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2107.3103333333333</v>
      </c>
      <c r="T52" s="223">
        <f t="shared" si="4"/>
        <v>1177.8096666666665</v>
      </c>
      <c r="U52" s="221">
        <v>10462</v>
      </c>
      <c r="V52" s="233"/>
      <c r="W52" s="223"/>
      <c r="X52" s="196">
        <f t="shared" si="1"/>
        <v>77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2107.3103333333333</v>
      </c>
      <c r="T53" s="223">
        <f t="shared" si="4"/>
        <v>1177.8096666666665</v>
      </c>
      <c r="U53" s="221">
        <v>10462</v>
      </c>
      <c r="V53" s="233"/>
      <c r="W53" s="223"/>
      <c r="X53" s="196">
        <f t="shared" si="1"/>
        <v>77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2107.3103333333333</v>
      </c>
      <c r="T54" s="223">
        <f t="shared" si="4"/>
        <v>1177.8096666666665</v>
      </c>
      <c r="U54" s="221">
        <v>10462</v>
      </c>
      <c r="V54" s="233"/>
      <c r="W54" s="223"/>
      <c r="X54" s="196">
        <f t="shared" si="1"/>
        <v>77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2107.3103333333333</v>
      </c>
      <c r="T55" s="223">
        <f t="shared" si="4"/>
        <v>1177.8096666666665</v>
      </c>
      <c r="U55" s="221">
        <v>10414</v>
      </c>
      <c r="V55" s="233"/>
      <c r="W55" s="223"/>
      <c r="X55" s="196">
        <f t="shared" si="1"/>
        <v>77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13887.9</v>
      </c>
      <c r="T62" s="223">
        <f t="shared" si="4"/>
        <v>357.10000000000036</v>
      </c>
      <c r="U62" s="221">
        <v>4724</v>
      </c>
      <c r="V62" s="233"/>
      <c r="W62" s="223"/>
      <c r="X62" s="196">
        <f t="shared" si="1"/>
        <v>117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5951.4</v>
      </c>
      <c r="T63" s="223">
        <f t="shared" si="4"/>
        <v>153.60000000000036</v>
      </c>
      <c r="U63" s="221">
        <v>4724</v>
      </c>
      <c r="V63" s="233"/>
      <c r="W63" s="223"/>
      <c r="X63" s="196">
        <f t="shared" si="1"/>
        <v>117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3447.6078333333335</v>
      </c>
      <c r="T67" s="223">
        <f t="shared" si="4"/>
        <v>1201.8521666666666</v>
      </c>
      <c r="U67" s="221">
        <v>9059</v>
      </c>
      <c r="V67" s="233"/>
      <c r="W67" s="223"/>
      <c r="X67" s="196">
        <f t="shared" si="1"/>
        <v>89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7967.4933333333338</v>
      </c>
      <c r="T68" s="223">
        <f t="shared" si="4"/>
        <v>570.10666666666657</v>
      </c>
      <c r="U68" s="221">
        <v>5603</v>
      </c>
      <c r="V68" s="233"/>
      <c r="W68" s="223"/>
      <c r="X68" s="196">
        <f t="shared" si="1"/>
        <v>112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7754.0783333333338</v>
      </c>
      <c r="T69" s="223">
        <f t="shared" si="4"/>
        <v>783.52166666666653</v>
      </c>
      <c r="U69" s="221">
        <v>5838</v>
      </c>
      <c r="V69" s="233"/>
      <c r="W69" s="223"/>
      <c r="X69" s="196">
        <f t="shared" si="1"/>
        <v>109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371.52500000000003</v>
      </c>
      <c r="T87" s="223">
        <f t="shared" si="12"/>
        <v>208.47499999999997</v>
      </c>
      <c r="U87" s="221">
        <v>10394</v>
      </c>
      <c r="V87" s="233"/>
      <c r="W87" s="223"/>
      <c r="X87" s="196">
        <f t="shared" si="10"/>
        <v>77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3563.1000000000004</v>
      </c>
      <c r="T89" s="223">
        <f t="shared" si="12"/>
        <v>433.89999999999964</v>
      </c>
      <c r="U89" s="221">
        <v>6278</v>
      </c>
      <c r="V89" s="233"/>
      <c r="W89" s="223"/>
      <c r="X89" s="196">
        <f t="shared" si="10"/>
        <v>107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2611.875</v>
      </c>
      <c r="T90" s="223">
        <f t="shared" si="12"/>
        <v>374.125</v>
      </c>
      <c r="U90" s="221">
        <v>6089</v>
      </c>
      <c r="V90" s="233"/>
      <c r="W90" s="223"/>
      <c r="X90" s="196">
        <f t="shared" si="10"/>
        <v>105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3478.125</v>
      </c>
      <c r="T110" s="223">
        <f t="shared" si="12"/>
        <v>497.875</v>
      </c>
      <c r="U110" s="221">
        <v>6089</v>
      </c>
      <c r="V110" s="233"/>
      <c r="W110" s="223"/>
      <c r="X110" s="196">
        <f t="shared" si="10"/>
        <v>105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3496.5000000000005</v>
      </c>
      <c r="T115" s="223">
        <f t="shared" si="12"/>
        <v>500.49999999999955</v>
      </c>
      <c r="U115" s="221">
        <v>6089</v>
      </c>
      <c r="V115" s="233"/>
      <c r="W115" s="223"/>
      <c r="X115" s="196">
        <f t="shared" si="10"/>
        <v>105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2611.875</v>
      </c>
      <c r="T116" s="223">
        <f t="shared" si="12"/>
        <v>374.125</v>
      </c>
      <c r="U116" s="221">
        <v>6089</v>
      </c>
      <c r="V116" s="233"/>
      <c r="W116" s="223"/>
      <c r="X116" s="196">
        <f t="shared" si="10"/>
        <v>105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3418.25</v>
      </c>
      <c r="T126" s="223">
        <f t="shared" si="12"/>
        <v>311.75</v>
      </c>
      <c r="U126" s="221">
        <v>5915</v>
      </c>
      <c r="V126" s="233"/>
      <c r="W126" s="223"/>
      <c r="X126" s="196">
        <f t="shared" si="10"/>
        <v>110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2207.4499999999998</v>
      </c>
      <c r="T127" s="223">
        <f t="shared" si="12"/>
        <v>292.55000000000018</v>
      </c>
      <c r="U127" s="221">
        <v>6832</v>
      </c>
      <c r="V127" s="233"/>
      <c r="W127" s="223"/>
      <c r="X127" s="196">
        <f t="shared" si="10"/>
        <v>106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2207.4499999999998</v>
      </c>
      <c r="T128" s="223">
        <f t="shared" si="12"/>
        <v>292.55000000000018</v>
      </c>
      <c r="U128" s="221">
        <v>6832</v>
      </c>
      <c r="V128" s="233"/>
      <c r="W128" s="223"/>
      <c r="X128" s="196">
        <f t="shared" si="10"/>
        <v>106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99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9981.0540000000001</v>
      </c>
      <c r="T140" s="223">
        <f t="shared" si="17"/>
        <v>1110.0059999999994</v>
      </c>
      <c r="U140" s="221">
        <v>6358</v>
      </c>
      <c r="V140" s="233"/>
      <c r="W140" s="223"/>
      <c r="X140" s="196">
        <f t="shared" si="15"/>
        <v>108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5170.7749999999996</v>
      </c>
      <c r="T142" s="223">
        <f t="shared" si="17"/>
        <v>629.22500000000036</v>
      </c>
      <c r="U142" s="221">
        <v>6492</v>
      </c>
      <c r="V142" s="233"/>
      <c r="W142" s="223"/>
      <c r="X142" s="196">
        <f t="shared" si="15"/>
        <v>107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3870.8918333333336</v>
      </c>
      <c r="T143" s="223">
        <f t="shared" si="17"/>
        <v>1349.2881666666667</v>
      </c>
      <c r="U143" s="221">
        <v>9059</v>
      </c>
      <c r="V143" s="233"/>
      <c r="W143" s="223"/>
      <c r="X143" s="196">
        <f t="shared" si="15"/>
        <v>89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4462.3500000000004</v>
      </c>
      <c r="T147" s="223">
        <f t="shared" si="17"/>
        <v>1488.4499999999998</v>
      </c>
      <c r="V147" s="233"/>
      <c r="W147" s="223"/>
      <c r="X147" s="196">
        <f t="shared" si="15"/>
        <v>90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4462.3500000000004</v>
      </c>
      <c r="T148" s="223">
        <f t="shared" si="17"/>
        <v>1488.4499999999998</v>
      </c>
      <c r="V148" s="233"/>
      <c r="W148" s="223"/>
      <c r="X148" s="196">
        <f t="shared" si="15"/>
        <v>90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3328.0170000000003</v>
      </c>
      <c r="T165" s="223">
        <f t="shared" si="17"/>
        <v>1859.5030000000002</v>
      </c>
      <c r="U165" s="221">
        <v>10394</v>
      </c>
      <c r="V165" s="233"/>
      <c r="W165" s="223"/>
      <c r="X165" s="196">
        <f t="shared" si="15"/>
        <v>77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13700.174999999999</v>
      </c>
      <c r="T168" s="223">
        <f t="shared" si="17"/>
        <v>1111.8250000000007</v>
      </c>
      <c r="U168" s="221">
        <v>5561</v>
      </c>
      <c r="V168" s="233"/>
      <c r="W168" s="223"/>
      <c r="X168" s="196">
        <f t="shared" si="15"/>
        <v>111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454.17500000000001</v>
      </c>
      <c r="T171" s="223">
        <f t="shared" si="17"/>
        <v>37.824999999999989</v>
      </c>
      <c r="U171" s="221">
        <v>5561</v>
      </c>
      <c r="V171" s="233"/>
      <c r="W171" s="223"/>
      <c r="X171" s="196">
        <f t="shared" si="15"/>
        <v>111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3503.8883333333329</v>
      </c>
      <c r="T175" s="223">
        <f t="shared" si="17"/>
        <v>579.31166666666695</v>
      </c>
      <c r="U175" s="221">
        <v>6098</v>
      </c>
      <c r="V175" s="233"/>
      <c r="W175" s="223"/>
      <c r="X175" s="196">
        <f t="shared" si="15"/>
        <v>103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3810.0533333333333</v>
      </c>
      <c r="T176" s="223">
        <f t="shared" si="17"/>
        <v>273.14666666666653</v>
      </c>
      <c r="U176" s="221">
        <v>5603</v>
      </c>
      <c r="V176" s="233"/>
      <c r="W176" s="223"/>
      <c r="X176" s="196">
        <f t="shared" si="15"/>
        <v>112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1956.7499999999998</v>
      </c>
      <c r="T177" s="223">
        <f t="shared" si="17"/>
        <v>653.25000000000023</v>
      </c>
      <c r="V177" s="233"/>
      <c r="W177" s="223"/>
      <c r="X177" s="196">
        <f t="shared" si="15"/>
        <v>90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1956.7499999999998</v>
      </c>
      <c r="T178" s="223">
        <f t="shared" si="17"/>
        <v>653.25000000000023</v>
      </c>
      <c r="V178" s="233"/>
      <c r="W178" s="223"/>
      <c r="X178" s="196">
        <f t="shared" si="15"/>
        <v>90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9913.101333333334</v>
      </c>
      <c r="T188" s="223">
        <f t="shared" si="17"/>
        <v>709.07866666666632</v>
      </c>
      <c r="U188" s="221">
        <v>5459</v>
      </c>
      <c r="V188" s="233"/>
      <c r="W188" s="223"/>
      <c r="X188" s="196">
        <f t="shared" si="15"/>
        <v>112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4787.0141666666659</v>
      </c>
      <c r="T189" s="223">
        <f t="shared" si="17"/>
        <v>1075.6358333333337</v>
      </c>
      <c r="U189" s="221">
        <v>8017</v>
      </c>
      <c r="V189" s="233"/>
      <c r="W189" s="223"/>
      <c r="X189" s="196">
        <f t="shared" si="15"/>
        <v>98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1316.0083333333334</v>
      </c>
      <c r="T194" s="223">
        <f t="shared" si="17"/>
        <v>683.99166666666656</v>
      </c>
      <c r="V194" s="233"/>
      <c r="W194" s="223"/>
      <c r="X194" s="196">
        <f t="shared" si="15"/>
        <v>79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1316.0083333333334</v>
      </c>
      <c r="T195" s="223">
        <f t="shared" si="17"/>
        <v>683.99166666666656</v>
      </c>
      <c r="V195" s="233"/>
      <c r="W195" s="223"/>
      <c r="X195" s="196">
        <f t="shared" si="15"/>
        <v>79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1316.0083333333334</v>
      </c>
      <c r="T196" s="223">
        <f t="shared" si="17"/>
        <v>683.99166666666656</v>
      </c>
      <c r="V196" s="233"/>
      <c r="W196" s="223"/>
      <c r="X196" s="196">
        <f t="shared" si="15"/>
        <v>79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1316.0083333333334</v>
      </c>
      <c r="T197" s="223">
        <f t="shared" si="17"/>
        <v>683.99166666666656</v>
      </c>
      <c r="V197" s="233"/>
      <c r="W197" s="223"/>
      <c r="X197" s="196">
        <f t="shared" si="15"/>
        <v>79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1316.0083333333334</v>
      </c>
      <c r="T198" s="223">
        <f t="shared" si="17"/>
        <v>683.99166666666656</v>
      </c>
      <c r="V198" s="233"/>
      <c r="W198" s="223"/>
      <c r="X198" s="196">
        <f t="shared" si="15"/>
        <v>79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1316.0083333333334</v>
      </c>
      <c r="T199" s="223">
        <f t="shared" si="17"/>
        <v>683.99166666666656</v>
      </c>
      <c r="V199" s="233"/>
      <c r="W199" s="223"/>
      <c r="X199" s="196">
        <f t="shared" ref="X199:X262" si="22">IF((DATEDIF(G199,X$4,"m"))&gt;=120,120,(DATEDIF(G199,X$4,"m")))</f>
        <v>79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1316.0083333333334</v>
      </c>
      <c r="T200" s="223">
        <f t="shared" si="17"/>
        <v>683.99166666666656</v>
      </c>
      <c r="V200" s="233"/>
      <c r="W200" s="223"/>
      <c r="X200" s="196">
        <f t="shared" si="22"/>
        <v>79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1316.0083333333334</v>
      </c>
      <c r="T201" s="223">
        <f t="shared" si="17"/>
        <v>683.99166666666656</v>
      </c>
      <c r="V201" s="233"/>
      <c r="W201" s="223"/>
      <c r="X201" s="196">
        <f t="shared" si="22"/>
        <v>79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1316.0083333333334</v>
      </c>
      <c r="T202" s="223">
        <f t="shared" ref="T202:T265" si="24">N202-S202</f>
        <v>683.99166666666656</v>
      </c>
      <c r="V202" s="233"/>
      <c r="W202" s="223"/>
      <c r="X202" s="196">
        <f t="shared" si="22"/>
        <v>79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1316.0083333333334</v>
      </c>
      <c r="T203" s="223">
        <f t="shared" si="24"/>
        <v>683.99166666666656</v>
      </c>
      <c r="V203" s="233"/>
      <c r="W203" s="223"/>
      <c r="X203" s="196">
        <f t="shared" si="22"/>
        <v>79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1382.6070833333335</v>
      </c>
      <c r="T206" s="223">
        <f t="shared" si="24"/>
        <v>617.3429166666665</v>
      </c>
      <c r="U206" s="221">
        <v>9714</v>
      </c>
      <c r="V206" s="233"/>
      <c r="W206" s="223"/>
      <c r="X206" s="196">
        <f t="shared" si="22"/>
        <v>83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499.55033333333336</v>
      </c>
      <c r="T220" s="223">
        <f t="shared" si="24"/>
        <v>279.96966666666663</v>
      </c>
      <c r="U220" s="221">
        <v>10394</v>
      </c>
      <c r="V220" s="233"/>
      <c r="W220" s="223"/>
      <c r="X220" s="196">
        <f t="shared" si="22"/>
        <v>77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833.01166666666666</v>
      </c>
      <c r="T221" s="223">
        <f t="shared" si="24"/>
        <v>466.18833333333339</v>
      </c>
      <c r="U221" s="221">
        <v>10394</v>
      </c>
      <c r="V221" s="233"/>
      <c r="W221" s="223"/>
      <c r="X221" s="196">
        <f t="shared" si="22"/>
        <v>77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2974.65</v>
      </c>
      <c r="T223" s="223">
        <f t="shared" si="24"/>
        <v>992.54999999999973</v>
      </c>
      <c r="V223" s="233"/>
      <c r="W223" s="223"/>
      <c r="X223" s="196">
        <f t="shared" si="22"/>
        <v>90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2974.65</v>
      </c>
      <c r="T224" s="223">
        <f t="shared" si="24"/>
        <v>992.54999999999973</v>
      </c>
      <c r="V224" s="233"/>
      <c r="W224" s="223"/>
      <c r="X224" s="196">
        <f t="shared" si="22"/>
        <v>90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1831.1683333333333</v>
      </c>
      <c r="T225" s="223">
        <f t="shared" si="24"/>
        <v>303.2316666666668</v>
      </c>
      <c r="U225" s="221">
        <v>6098</v>
      </c>
      <c r="V225" s="233"/>
      <c r="W225" s="223"/>
      <c r="X225" s="196">
        <f t="shared" si="22"/>
        <v>103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3611.0003333333334</v>
      </c>
      <c r="T226" s="223">
        <f t="shared" si="24"/>
        <v>439.7196666666664</v>
      </c>
      <c r="U226" s="221">
        <v>6492</v>
      </c>
      <c r="V226" s="233"/>
      <c r="W226" s="223"/>
      <c r="X226" s="196">
        <f t="shared" si="22"/>
        <v>107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3796.1999999999994</v>
      </c>
      <c r="T228" s="223">
        <f t="shared" si="24"/>
        <v>308.80000000000064</v>
      </c>
      <c r="U228" s="221">
        <v>5561</v>
      </c>
      <c r="V228" s="233"/>
      <c r="W228" s="223"/>
      <c r="X228" s="196">
        <f t="shared" si="22"/>
        <v>111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7569.3749999999991</v>
      </c>
      <c r="T229" s="223">
        <f t="shared" si="24"/>
        <v>1606.6250000000009</v>
      </c>
      <c r="U229" s="221">
        <v>7865</v>
      </c>
      <c r="V229" s="233"/>
      <c r="W229" s="223"/>
      <c r="X229" s="196">
        <f t="shared" si="22"/>
        <v>99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10097.175000000001</v>
      </c>
      <c r="T230" s="223">
        <f t="shared" si="24"/>
        <v>2142.8249999999989</v>
      </c>
      <c r="U230" s="221">
        <v>7856</v>
      </c>
      <c r="V230" s="233"/>
      <c r="W230" s="223"/>
      <c r="X230" s="196">
        <f t="shared" si="22"/>
        <v>99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11136.675000000001</v>
      </c>
      <c r="T231" s="223">
        <f t="shared" si="24"/>
        <v>2363.3249999999989</v>
      </c>
      <c r="U231" s="221">
        <v>7865</v>
      </c>
      <c r="V231" s="233"/>
      <c r="W231" s="223"/>
      <c r="X231" s="196">
        <f t="shared" si="22"/>
        <v>99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2624.2754999999997</v>
      </c>
      <c r="T232" s="223">
        <f t="shared" si="24"/>
        <v>1466.5045000000005</v>
      </c>
      <c r="U232" s="221">
        <v>10394</v>
      </c>
      <c r="V232" s="233"/>
      <c r="W232" s="223"/>
      <c r="X232" s="196">
        <f t="shared" si="22"/>
        <v>77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4945.59</v>
      </c>
      <c r="T233" s="223">
        <f t="shared" si="24"/>
        <v>2664.01</v>
      </c>
      <c r="U233" s="221">
        <v>10391</v>
      </c>
      <c r="V233" s="233"/>
      <c r="W233" s="223"/>
      <c r="X233" s="196">
        <f t="shared" si="22"/>
        <v>78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4376.0383333333339</v>
      </c>
      <c r="T234" s="223">
        <f t="shared" si="24"/>
        <v>2444.7616666666663</v>
      </c>
      <c r="U234" s="221">
        <v>10394</v>
      </c>
      <c r="V234" s="233"/>
      <c r="W234" s="223"/>
      <c r="X234" s="196">
        <f t="shared" si="22"/>
        <v>77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522.17550000000006</v>
      </c>
      <c r="T236" s="223">
        <f t="shared" si="24"/>
        <v>292.60449999999992</v>
      </c>
      <c r="U236" s="221">
        <v>10414</v>
      </c>
      <c r="V236" s="233"/>
      <c r="W236" s="223"/>
      <c r="X236" s="196">
        <f t="shared" si="22"/>
        <v>77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522.17550000000006</v>
      </c>
      <c r="T237" s="223">
        <f t="shared" si="24"/>
        <v>292.60449999999992</v>
      </c>
      <c r="U237" s="221">
        <v>10414</v>
      </c>
      <c r="V237" s="233"/>
      <c r="W237" s="223"/>
      <c r="X237" s="196">
        <f t="shared" si="22"/>
        <v>77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522.17550000000006</v>
      </c>
      <c r="T238" s="223">
        <f t="shared" si="24"/>
        <v>292.60449999999992</v>
      </c>
      <c r="U238" s="221">
        <v>10414</v>
      </c>
      <c r="V238" s="233"/>
      <c r="W238" s="223"/>
      <c r="X238" s="196">
        <f t="shared" si="22"/>
        <v>77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2422.907666666667</v>
      </c>
      <c r="T241" s="223">
        <f t="shared" si="24"/>
        <v>1354.0523333333331</v>
      </c>
      <c r="U241" s="221">
        <v>10394</v>
      </c>
      <c r="V241" s="233"/>
      <c r="W241" s="223"/>
      <c r="X241" s="196">
        <f t="shared" si="22"/>
        <v>77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4608.2750000000005</v>
      </c>
      <c r="T242" s="223">
        <f t="shared" si="24"/>
        <v>39.724999999999454</v>
      </c>
      <c r="U242" s="221">
        <v>4093</v>
      </c>
      <c r="V242" s="233"/>
      <c r="W242" s="223"/>
      <c r="X242" s="196">
        <f t="shared" si="22"/>
        <v>119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2226.4036666666666</v>
      </c>
      <c r="T252" s="223">
        <f t="shared" si="24"/>
        <v>1244.3163333333332</v>
      </c>
      <c r="U252" s="221">
        <v>10462</v>
      </c>
      <c r="V252" s="233"/>
      <c r="W252" s="223"/>
      <c r="X252" s="196">
        <f t="shared" si="22"/>
        <v>77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2226.4036666666666</v>
      </c>
      <c r="T253" s="223">
        <f t="shared" si="24"/>
        <v>1244.3163333333332</v>
      </c>
      <c r="U253" s="221">
        <v>10462</v>
      </c>
      <c r="V253" s="233"/>
      <c r="W253" s="223"/>
      <c r="X253" s="196">
        <f t="shared" si="22"/>
        <v>77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2422.907666666667</v>
      </c>
      <c r="T254" s="223">
        <f t="shared" si="24"/>
        <v>1354.0523333333331</v>
      </c>
      <c r="U254" s="221">
        <v>10462</v>
      </c>
      <c r="V254" s="233"/>
      <c r="W254" s="223"/>
      <c r="X254" s="196">
        <f t="shared" si="22"/>
        <v>77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2422.907666666667</v>
      </c>
      <c r="T255" s="223">
        <f t="shared" si="24"/>
        <v>1354.0523333333331</v>
      </c>
      <c r="U255" s="221">
        <v>10462</v>
      </c>
      <c r="V255" s="233"/>
      <c r="W255" s="223"/>
      <c r="X255" s="196">
        <f t="shared" si="22"/>
        <v>77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899.36000000000013</v>
      </c>
      <c r="T256" s="223">
        <f t="shared" si="24"/>
        <v>225.83999999999992</v>
      </c>
      <c r="U256" s="221">
        <v>8260</v>
      </c>
      <c r="V256" s="233"/>
      <c r="W256" s="223"/>
      <c r="X256" s="196">
        <f t="shared" si="22"/>
        <v>96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899.36000000000013</v>
      </c>
      <c r="T257" s="223">
        <f t="shared" si="24"/>
        <v>225.83999999999992</v>
      </c>
      <c r="U257" s="221">
        <v>8260</v>
      </c>
      <c r="V257" s="233"/>
      <c r="W257" s="223"/>
      <c r="X257" s="196">
        <f t="shared" si="22"/>
        <v>96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899.36000000000013</v>
      </c>
      <c r="T258" s="223">
        <f t="shared" si="24"/>
        <v>225.83999999999992</v>
      </c>
      <c r="U258" s="221">
        <v>8260</v>
      </c>
      <c r="V258" s="233"/>
      <c r="W258" s="223"/>
      <c r="X258" s="196">
        <f t="shared" si="22"/>
        <v>96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899.36000000000013</v>
      </c>
      <c r="T259" s="490">
        <f t="shared" si="24"/>
        <v>225.83999999999992</v>
      </c>
      <c r="U259" s="488">
        <v>8260</v>
      </c>
      <c r="V259" s="491"/>
      <c r="W259" s="490"/>
      <c r="X259" s="492">
        <f t="shared" si="22"/>
        <v>96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891.50833333333344</v>
      </c>
      <c r="T270" s="223">
        <f t="shared" si="30"/>
        <v>8.4916666666665606</v>
      </c>
      <c r="U270" s="221">
        <v>3169</v>
      </c>
      <c r="V270" s="233"/>
      <c r="W270" s="223"/>
      <c r="X270" s="196">
        <f t="shared" si="28"/>
        <v>119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891.50833333333344</v>
      </c>
      <c r="T271" s="223">
        <f t="shared" si="30"/>
        <v>8.4916666666665606</v>
      </c>
      <c r="U271" s="221">
        <v>3169</v>
      </c>
      <c r="V271" s="233"/>
      <c r="W271" s="223"/>
      <c r="X271" s="196">
        <f t="shared" si="28"/>
        <v>119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891.50833333333344</v>
      </c>
      <c r="T272" s="223">
        <f t="shared" si="30"/>
        <v>8.4916666666665606</v>
      </c>
      <c r="U272" s="221">
        <v>3169</v>
      </c>
      <c r="V272" s="233"/>
      <c r="W272" s="223"/>
      <c r="X272" s="196">
        <f t="shared" si="28"/>
        <v>119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891.50833333333344</v>
      </c>
      <c r="T273" s="223">
        <f t="shared" si="30"/>
        <v>8.4916666666665606</v>
      </c>
      <c r="U273" s="221">
        <v>3169</v>
      </c>
      <c r="V273" s="233"/>
      <c r="W273" s="223"/>
      <c r="X273" s="196">
        <f t="shared" si="28"/>
        <v>119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891.50833333333344</v>
      </c>
      <c r="T274" s="223">
        <f t="shared" si="30"/>
        <v>8.4916666666665606</v>
      </c>
      <c r="U274" s="221">
        <v>3169</v>
      </c>
      <c r="V274" s="233"/>
      <c r="W274" s="223"/>
      <c r="X274" s="196">
        <f t="shared" si="28"/>
        <v>119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891.50833333333344</v>
      </c>
      <c r="T275" s="223">
        <f t="shared" si="30"/>
        <v>8.4916666666665606</v>
      </c>
      <c r="U275" s="221">
        <v>3169</v>
      </c>
      <c r="V275" s="233"/>
      <c r="W275" s="223"/>
      <c r="X275" s="196">
        <f t="shared" si="28"/>
        <v>119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891.50833333333344</v>
      </c>
      <c r="T276" s="490">
        <f t="shared" si="30"/>
        <v>8.4916666666665606</v>
      </c>
      <c r="U276" s="488">
        <v>3169</v>
      </c>
      <c r="V276" s="491"/>
      <c r="W276" s="490"/>
      <c r="X276" s="492">
        <f t="shared" si="28"/>
        <v>119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891.50833333333344</v>
      </c>
      <c r="T277" s="223">
        <f t="shared" si="30"/>
        <v>8.4916666666665606</v>
      </c>
      <c r="U277" s="221">
        <v>3169</v>
      </c>
      <c r="V277" s="233"/>
      <c r="W277" s="223"/>
      <c r="X277" s="196">
        <f t="shared" si="28"/>
        <v>119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891.50833333333344</v>
      </c>
      <c r="T278" s="223">
        <f t="shared" si="30"/>
        <v>8.4916666666665606</v>
      </c>
      <c r="U278" s="221">
        <v>3169</v>
      </c>
      <c r="V278" s="233"/>
      <c r="W278" s="223"/>
      <c r="X278" s="196">
        <f t="shared" si="28"/>
        <v>119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891.50833333333344</v>
      </c>
      <c r="T279" s="223">
        <f t="shared" si="30"/>
        <v>8.4916666666665606</v>
      </c>
      <c r="U279" s="221">
        <v>3169</v>
      </c>
      <c r="V279" s="233"/>
      <c r="W279" s="223"/>
      <c r="X279" s="196">
        <f t="shared" si="28"/>
        <v>119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891.50833333333344</v>
      </c>
      <c r="T280" s="223">
        <f t="shared" si="30"/>
        <v>8.4916666666665606</v>
      </c>
      <c r="U280" s="221">
        <v>3169</v>
      </c>
      <c r="V280" s="233"/>
      <c r="W280" s="223"/>
      <c r="X280" s="196">
        <f t="shared" si="28"/>
        <v>119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891.50833333333344</v>
      </c>
      <c r="T303" s="223">
        <f t="shared" si="30"/>
        <v>8.4916666666665606</v>
      </c>
      <c r="U303" s="221">
        <v>3169</v>
      </c>
      <c r="V303" s="233"/>
      <c r="W303" s="223"/>
      <c r="X303" s="196">
        <f t="shared" si="28"/>
        <v>119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657.0825000000001</v>
      </c>
      <c r="T304" s="223">
        <f t="shared" si="30"/>
        <v>342.01749999999993</v>
      </c>
      <c r="V304" s="233"/>
      <c r="W304" s="223"/>
      <c r="X304" s="196">
        <f t="shared" si="28"/>
        <v>79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657.0825000000001</v>
      </c>
      <c r="T305" s="223">
        <f t="shared" si="30"/>
        <v>342.01749999999993</v>
      </c>
      <c r="V305" s="233"/>
      <c r="W305" s="223"/>
      <c r="X305" s="196">
        <f t="shared" si="28"/>
        <v>79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657.0825000000001</v>
      </c>
      <c r="T306" s="223">
        <f t="shared" si="30"/>
        <v>342.01749999999993</v>
      </c>
      <c r="V306" s="233"/>
      <c r="W306" s="223"/>
      <c r="X306" s="196">
        <f t="shared" si="28"/>
        <v>79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657.0825000000001</v>
      </c>
      <c r="T307" s="223">
        <f t="shared" si="30"/>
        <v>342.01749999999993</v>
      </c>
      <c r="V307" s="233"/>
      <c r="W307" s="223"/>
      <c r="X307" s="196">
        <f t="shared" si="28"/>
        <v>79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657.0825000000001</v>
      </c>
      <c r="T308" s="223">
        <f t="shared" si="30"/>
        <v>342.01749999999993</v>
      </c>
      <c r="V308" s="233"/>
      <c r="W308" s="223"/>
      <c r="X308" s="196">
        <f t="shared" si="28"/>
        <v>79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657.0825000000001</v>
      </c>
      <c r="T309" s="223">
        <f t="shared" si="30"/>
        <v>342.01749999999993</v>
      </c>
      <c r="V309" s="233"/>
      <c r="W309" s="223"/>
      <c r="X309" s="196">
        <f t="shared" si="28"/>
        <v>79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657.0825000000001</v>
      </c>
      <c r="T310" s="223">
        <f t="shared" si="30"/>
        <v>342.01749999999993</v>
      </c>
      <c r="V310" s="233"/>
      <c r="W310" s="223"/>
      <c r="X310" s="196">
        <f t="shared" si="28"/>
        <v>79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657.0825000000001</v>
      </c>
      <c r="T311" s="223">
        <f t="shared" si="30"/>
        <v>342.01749999999993</v>
      </c>
      <c r="V311" s="233"/>
      <c r="W311" s="223"/>
      <c r="X311" s="196">
        <f t="shared" si="28"/>
        <v>79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657.0825000000001</v>
      </c>
      <c r="T312" s="223">
        <f t="shared" si="30"/>
        <v>342.01749999999993</v>
      </c>
      <c r="V312" s="233"/>
      <c r="W312" s="223"/>
      <c r="X312" s="196">
        <f t="shared" si="28"/>
        <v>79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657.0825000000001</v>
      </c>
      <c r="T313" s="223">
        <f t="shared" si="30"/>
        <v>342.01749999999993</v>
      </c>
      <c r="V313" s="233"/>
      <c r="W313" s="223"/>
      <c r="X313" s="196">
        <f t="shared" si="28"/>
        <v>79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657.0825000000001</v>
      </c>
      <c r="T314" s="223">
        <f t="shared" si="30"/>
        <v>342.01749999999993</v>
      </c>
      <c r="V314" s="233"/>
      <c r="W314" s="223"/>
      <c r="X314" s="196">
        <f t="shared" si="28"/>
        <v>79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657.0825000000001</v>
      </c>
      <c r="T315" s="223">
        <f t="shared" si="30"/>
        <v>342.01749999999993</v>
      </c>
      <c r="V315" s="233"/>
      <c r="W315" s="223"/>
      <c r="X315" s="196">
        <f t="shared" si="28"/>
        <v>79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657.0825000000001</v>
      </c>
      <c r="T316" s="223">
        <f t="shared" si="30"/>
        <v>342.01749999999993</v>
      </c>
      <c r="V316" s="233"/>
      <c r="W316" s="223"/>
      <c r="X316" s="196">
        <f t="shared" si="28"/>
        <v>79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657.0825000000001</v>
      </c>
      <c r="T317" s="223">
        <f t="shared" si="30"/>
        <v>342.01749999999993</v>
      </c>
      <c r="V317" s="233"/>
      <c r="W317" s="223"/>
      <c r="X317" s="196">
        <f t="shared" si="28"/>
        <v>79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657.0825000000001</v>
      </c>
      <c r="T318" s="223">
        <f t="shared" si="30"/>
        <v>342.01749999999993</v>
      </c>
      <c r="V318" s="233"/>
      <c r="W318" s="223"/>
      <c r="X318" s="196">
        <f t="shared" si="28"/>
        <v>79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657.0825000000001</v>
      </c>
      <c r="T319" s="223">
        <f t="shared" si="30"/>
        <v>342.01749999999993</v>
      </c>
      <c r="V319" s="233"/>
      <c r="W319" s="223"/>
      <c r="X319" s="196">
        <f t="shared" si="28"/>
        <v>79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657.0825000000001</v>
      </c>
      <c r="T320" s="223">
        <f t="shared" si="30"/>
        <v>342.01749999999993</v>
      </c>
      <c r="V320" s="233"/>
      <c r="W320" s="223"/>
      <c r="X320" s="196">
        <f t="shared" si="28"/>
        <v>79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657.0825000000001</v>
      </c>
      <c r="T321" s="223">
        <f t="shared" si="30"/>
        <v>342.01749999999993</v>
      </c>
      <c r="V321" s="233"/>
      <c r="W321" s="223"/>
      <c r="X321" s="196">
        <f t="shared" si="28"/>
        <v>79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657.0825000000001</v>
      </c>
      <c r="T322" s="223">
        <f t="shared" si="30"/>
        <v>342.01749999999993</v>
      </c>
      <c r="V322" s="233"/>
      <c r="W322" s="223"/>
      <c r="X322" s="196">
        <f t="shared" si="28"/>
        <v>79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657.0825000000001</v>
      </c>
      <c r="T323" s="223">
        <f t="shared" si="30"/>
        <v>342.01749999999993</v>
      </c>
      <c r="V323" s="233"/>
      <c r="W323" s="223"/>
      <c r="X323" s="196">
        <f t="shared" si="28"/>
        <v>79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35194.611333333334</v>
      </c>
      <c r="T325" s="223">
        <f t="shared" si="30"/>
        <v>13915.148666666668</v>
      </c>
      <c r="U325" s="221">
        <v>9378</v>
      </c>
      <c r="V325" s="233"/>
      <c r="W325" s="223"/>
      <c r="X325" s="196">
        <f t="shared" si="28"/>
        <v>86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5909.7483333333321</v>
      </c>
      <c r="T326" s="223">
        <f t="shared" si="30"/>
        <v>2059.4516666666677</v>
      </c>
      <c r="U326" s="221">
        <v>8995</v>
      </c>
      <c r="V326" s="233"/>
      <c r="W326" s="223"/>
      <c r="X326" s="196">
        <f t="shared" si="28"/>
        <v>89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6949.8283333333338</v>
      </c>
      <c r="T370" s="223">
        <f t="shared" si="37"/>
        <v>845.37166666666599</v>
      </c>
      <c r="U370" s="221">
        <v>6483</v>
      </c>
      <c r="V370" s="233"/>
      <c r="W370" s="223"/>
      <c r="X370" s="196">
        <f t="shared" si="35"/>
        <v>107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4245.2999999999993</v>
      </c>
      <c r="T377" s="223">
        <f t="shared" si="37"/>
        <v>472.70000000000073</v>
      </c>
      <c r="U377" s="221">
        <v>6375</v>
      </c>
      <c r="V377" s="233"/>
      <c r="W377" s="223"/>
      <c r="X377" s="196">
        <f t="shared" si="35"/>
        <v>108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2593.1099999999997</v>
      </c>
      <c r="T412" s="223">
        <f t="shared" si="41"/>
        <v>1397.2900000000004</v>
      </c>
      <c r="U412" s="221">
        <v>10391</v>
      </c>
      <c r="V412" s="233"/>
      <c r="W412" s="223"/>
      <c r="X412" s="196">
        <f t="shared" si="39"/>
        <v>78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2604.5249999999996</v>
      </c>
      <c r="T413" s="223">
        <f t="shared" si="41"/>
        <v>1455.4750000000004</v>
      </c>
      <c r="U413" s="221">
        <v>9257</v>
      </c>
      <c r="V413" s="233"/>
      <c r="W413" s="223"/>
      <c r="X413" s="196">
        <f t="shared" si="39"/>
        <v>77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3125.5583333333334</v>
      </c>
      <c r="T414" s="223">
        <f t="shared" si="41"/>
        <v>1746.4416666666666</v>
      </c>
      <c r="U414" s="221">
        <v>9257</v>
      </c>
      <c r="V414" s="233"/>
      <c r="W414" s="223"/>
      <c r="X414" s="196">
        <f t="shared" si="39"/>
        <v>77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3125.5583333333334</v>
      </c>
      <c r="T415" s="223">
        <f t="shared" si="41"/>
        <v>1746.4416666666666</v>
      </c>
      <c r="U415" s="221">
        <v>9257</v>
      </c>
      <c r="V415" s="233"/>
      <c r="W415" s="223"/>
      <c r="X415" s="196">
        <f t="shared" si="39"/>
        <v>77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3423.291666666667</v>
      </c>
      <c r="T416" s="223">
        <f t="shared" si="41"/>
        <v>1912.708333333333</v>
      </c>
      <c r="U416" s="221">
        <v>9257</v>
      </c>
      <c r="V416" s="233"/>
      <c r="W416" s="223"/>
      <c r="X416" s="196">
        <f t="shared" si="39"/>
        <v>77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2992.083333333333</v>
      </c>
      <c r="T417" s="223">
        <f t="shared" si="41"/>
        <v>1183.916666666667</v>
      </c>
      <c r="U417" s="221">
        <v>9493</v>
      </c>
      <c r="V417" s="233"/>
      <c r="W417" s="223"/>
      <c r="X417" s="196">
        <f t="shared" si="39"/>
        <v>86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3823.416666666667</v>
      </c>
      <c r="T418" s="223">
        <f t="shared" si="41"/>
        <v>1512.583333333333</v>
      </c>
      <c r="U418" s="221">
        <v>9493</v>
      </c>
      <c r="V418" s="233"/>
      <c r="W418" s="223"/>
      <c r="X418" s="196">
        <f t="shared" si="39"/>
        <v>86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2513.9</v>
      </c>
      <c r="T419" s="223">
        <f t="shared" si="41"/>
        <v>766.09999999999991</v>
      </c>
      <c r="U419" s="221">
        <v>8740</v>
      </c>
      <c r="V419" s="233"/>
      <c r="W419" s="223"/>
      <c r="X419" s="196">
        <f t="shared" si="39"/>
        <v>92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2513.9</v>
      </c>
      <c r="T420" s="223">
        <f t="shared" si="41"/>
        <v>766.09999999999991</v>
      </c>
      <c r="U420" s="221">
        <v>8740</v>
      </c>
      <c r="V420" s="233"/>
      <c r="W420" s="223"/>
      <c r="X420" s="196">
        <f t="shared" si="39"/>
        <v>92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3424.75</v>
      </c>
      <c r="T421" s="223">
        <f t="shared" si="41"/>
        <v>490.25</v>
      </c>
      <c r="U421" s="221">
        <v>6898</v>
      </c>
      <c r="V421" s="233"/>
      <c r="W421" s="223"/>
      <c r="X421" s="196">
        <f t="shared" si="39"/>
        <v>105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76559.549999999988</v>
      </c>
      <c r="T424" s="223">
        <f t="shared" si="41"/>
        <v>4030.4500000000116</v>
      </c>
      <c r="U424" s="221">
        <v>5145</v>
      </c>
      <c r="V424" s="233"/>
      <c r="W424" s="223"/>
      <c r="X424" s="196">
        <f t="shared" si="39"/>
        <v>114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3204.4833333333336</v>
      </c>
      <c r="T426" s="223">
        <f t="shared" si="41"/>
        <v>1790.5166666666664</v>
      </c>
      <c r="U426" s="221">
        <v>98</v>
      </c>
      <c r="V426" s="233"/>
      <c r="W426" s="223"/>
      <c r="X426" s="196">
        <f t="shared" si="39"/>
        <v>77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3910.3166666666666</v>
      </c>
      <c r="T427" s="223">
        <f t="shared" si="41"/>
        <v>2184.6833333333334</v>
      </c>
      <c r="U427" s="221">
        <v>98</v>
      </c>
      <c r="V427" s="233"/>
      <c r="W427" s="223"/>
      <c r="X427" s="196">
        <f t="shared" si="39"/>
        <v>77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6546.8249999999998</v>
      </c>
      <c r="T429" s="223">
        <f t="shared" si="41"/>
        <v>3153.1750000000002</v>
      </c>
      <c r="U429" s="221">
        <v>9901</v>
      </c>
      <c r="V429" s="233"/>
      <c r="W429" s="223"/>
      <c r="X429" s="196">
        <f t="shared" si="39"/>
        <v>81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3714.2308333333331</v>
      </c>
      <c r="T433" s="223">
        <f t="shared" si="41"/>
        <v>1530.3891666666668</v>
      </c>
      <c r="U433" s="221">
        <v>9897</v>
      </c>
      <c r="V433" s="233"/>
      <c r="W433" s="223"/>
      <c r="X433" s="196">
        <f t="shared" si="39"/>
        <v>85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11389.592499999999</v>
      </c>
      <c r="T434" s="223">
        <f t="shared" si="41"/>
        <v>1036.4175000000014</v>
      </c>
      <c r="U434" s="221">
        <v>5931</v>
      </c>
      <c r="V434" s="233"/>
      <c r="W434" s="223"/>
      <c r="X434" s="196">
        <f t="shared" si="39"/>
        <v>110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3440.6833333333329</v>
      </c>
      <c r="T436" s="223">
        <f t="shared" si="41"/>
        <v>59.316666666667061</v>
      </c>
      <c r="U436" s="221">
        <v>4302</v>
      </c>
      <c r="V436" s="233"/>
      <c r="W436" s="223"/>
      <c r="X436" s="196">
        <f t="shared" si="39"/>
        <v>118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4990.3233333333337</v>
      </c>
      <c r="T437" s="223">
        <f t="shared" si="41"/>
        <v>1121.2766666666666</v>
      </c>
      <c r="U437" s="221">
        <v>8065</v>
      </c>
      <c r="V437" s="233"/>
      <c r="W437" s="223"/>
      <c r="X437" s="196">
        <f t="shared" si="39"/>
        <v>98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920.40000000000009</v>
      </c>
      <c r="T439" s="223">
        <f t="shared" si="41"/>
        <v>24.599999999999909</v>
      </c>
      <c r="U439" s="221">
        <v>2878</v>
      </c>
      <c r="V439" s="233"/>
      <c r="W439" s="223"/>
      <c r="X439" s="196">
        <f t="shared" si="39"/>
        <v>117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7047.2508333333335</v>
      </c>
      <c r="T442" s="223">
        <f t="shared" si="41"/>
        <v>2902.809166666666</v>
      </c>
      <c r="U442" s="221">
        <v>9897</v>
      </c>
      <c r="V442" s="233"/>
      <c r="W442" s="223"/>
      <c r="X442" s="196">
        <f t="shared" si="39"/>
        <v>85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7047.2508333333335</v>
      </c>
      <c r="T443" s="223">
        <f t="shared" si="41"/>
        <v>2902.809166666666</v>
      </c>
      <c r="U443" s="221">
        <v>9897</v>
      </c>
      <c r="V443" s="233"/>
      <c r="W443" s="223"/>
      <c r="X443" s="196">
        <f t="shared" si="39"/>
        <v>85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5433.0749999999998</v>
      </c>
      <c r="T444" s="223">
        <f t="shared" si="41"/>
        <v>2616.9250000000002</v>
      </c>
      <c r="U444" s="221">
        <v>9901</v>
      </c>
      <c r="V444" s="233"/>
      <c r="W444" s="223"/>
      <c r="X444" s="196">
        <f t="shared" si="39"/>
        <v>81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210514.644</v>
      </c>
      <c r="T447" s="223">
        <f t="shared" si="41"/>
        <v>23391.516000000003</v>
      </c>
      <c r="U447" s="249" t="s">
        <v>1611</v>
      </c>
      <c r="V447" s="233"/>
      <c r="W447" s="223"/>
      <c r="X447" s="196">
        <f t="shared" si="39"/>
        <v>108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12374.074166666665</v>
      </c>
      <c r="T448" s="223">
        <f t="shared" si="41"/>
        <v>1125.9158333333344</v>
      </c>
      <c r="U448" s="221">
        <v>5774</v>
      </c>
      <c r="V448" s="233"/>
      <c r="W448" s="223"/>
      <c r="X448" s="196">
        <f t="shared" si="39"/>
        <v>110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26874.283333333333</v>
      </c>
      <c r="T449" s="223">
        <f t="shared" si="41"/>
        <v>10625.716666666667</v>
      </c>
      <c r="U449" s="221">
        <v>9382</v>
      </c>
      <c r="V449" s="233"/>
      <c r="W449" s="223"/>
      <c r="X449" s="196">
        <f t="shared" si="39"/>
        <v>86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26874.283333333333</v>
      </c>
      <c r="T450" s="223">
        <f t="shared" si="41"/>
        <v>10625.716666666667</v>
      </c>
      <c r="U450" s="221">
        <v>9382</v>
      </c>
      <c r="V450" s="233"/>
      <c r="W450" s="223"/>
      <c r="X450" s="196">
        <f t="shared" si="39"/>
        <v>86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2461.404</v>
      </c>
      <c r="T452" s="223">
        <f t="shared" si="41"/>
        <v>523.11599999999999</v>
      </c>
      <c r="U452" s="221">
        <v>3267</v>
      </c>
      <c r="V452" s="233"/>
      <c r="W452" s="223"/>
      <c r="X452" s="196">
        <f t="shared" si="39"/>
        <v>99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2899.7433333333329</v>
      </c>
      <c r="T453" s="223">
        <f t="shared" si="41"/>
        <v>1293.6566666666668</v>
      </c>
      <c r="U453" s="221">
        <v>9683</v>
      </c>
      <c r="V453" s="233"/>
      <c r="W453" s="223"/>
      <c r="X453" s="196">
        <f t="shared" si="39"/>
        <v>83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2899.7433333333329</v>
      </c>
      <c r="T454" s="223">
        <f t="shared" si="41"/>
        <v>1293.6566666666668</v>
      </c>
      <c r="U454" s="221">
        <v>9683</v>
      </c>
      <c r="V454" s="233"/>
      <c r="W454" s="223"/>
      <c r="X454" s="196">
        <f t="shared" si="39"/>
        <v>83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2899.7433333333329</v>
      </c>
      <c r="T455" s="223">
        <f t="shared" si="41"/>
        <v>1293.6566666666668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83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27459.476666666666</v>
      </c>
      <c r="T457" s="223">
        <f t="shared" si="41"/>
        <v>11307.843333333334</v>
      </c>
      <c r="U457" s="221">
        <v>9897</v>
      </c>
      <c r="V457" s="233"/>
      <c r="W457" s="223"/>
      <c r="X457" s="196">
        <f t="shared" si="45"/>
        <v>85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12395.075416666668</v>
      </c>
      <c r="T458" s="223">
        <f t="shared" ref="T458:T521" si="48">N458-S458</f>
        <v>5104.8545833333319</v>
      </c>
      <c r="U458" s="221">
        <v>9897</v>
      </c>
      <c r="V458" s="233"/>
      <c r="W458" s="223"/>
      <c r="X458" s="196">
        <f t="shared" si="45"/>
        <v>85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12395.075416666668</v>
      </c>
      <c r="T459" s="223">
        <f t="shared" si="48"/>
        <v>5104.8545833333319</v>
      </c>
      <c r="U459" s="221">
        <v>9897</v>
      </c>
      <c r="V459" s="233"/>
      <c r="W459" s="223"/>
      <c r="X459" s="196">
        <f t="shared" si="45"/>
        <v>85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53719.149999999994</v>
      </c>
      <c r="T460" s="223">
        <f t="shared" si="48"/>
        <v>9480.8500000000058</v>
      </c>
      <c r="U460" s="221">
        <v>5585</v>
      </c>
      <c r="V460" s="233"/>
      <c r="W460" s="223"/>
      <c r="X460" s="196">
        <f t="shared" si="45"/>
        <v>102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4643.3249999999998</v>
      </c>
      <c r="T461" s="223">
        <f t="shared" si="48"/>
        <v>2236.6750000000002</v>
      </c>
      <c r="U461" s="221">
        <v>9901</v>
      </c>
      <c r="V461" s="233"/>
      <c r="W461" s="223"/>
      <c r="X461" s="196">
        <f t="shared" si="45"/>
        <v>81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3388.9570833333332</v>
      </c>
      <c r="T462" s="223">
        <f t="shared" si="48"/>
        <v>1396.4529166666666</v>
      </c>
      <c r="U462" s="221">
        <v>9897</v>
      </c>
      <c r="V462" s="233"/>
      <c r="W462" s="223"/>
      <c r="X462" s="196">
        <f t="shared" si="45"/>
        <v>85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4825.5</v>
      </c>
      <c r="T464" s="223">
        <f t="shared" si="48"/>
        <v>1</v>
      </c>
      <c r="U464" s="221">
        <v>3928</v>
      </c>
      <c r="V464" s="233"/>
      <c r="W464" s="223"/>
      <c r="X464" s="196">
        <f t="shared" si="45"/>
        <v>120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14624.025000000001</v>
      </c>
      <c r="T465" s="223">
        <f t="shared" si="48"/>
        <v>375.97499999999854</v>
      </c>
      <c r="U465" s="221">
        <v>4557</v>
      </c>
      <c r="V465" s="233"/>
      <c r="W465" s="223"/>
      <c r="X465" s="196">
        <f t="shared" si="45"/>
        <v>117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16399.125</v>
      </c>
      <c r="T467" s="223">
        <f t="shared" si="48"/>
        <v>1016.875</v>
      </c>
      <c r="U467" s="221">
        <v>2965</v>
      </c>
      <c r="V467" s="233"/>
      <c r="W467" s="223"/>
      <c r="X467" s="196">
        <f t="shared" si="45"/>
        <v>113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2544.0749999999998</v>
      </c>
      <c r="T469" s="223">
        <f t="shared" si="48"/>
        <v>1225.9250000000002</v>
      </c>
      <c r="U469" s="221">
        <v>9901</v>
      </c>
      <c r="V469" s="233"/>
      <c r="W469" s="223"/>
      <c r="X469" s="196">
        <f t="shared" si="45"/>
        <v>81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2686.3374999999996</v>
      </c>
      <c r="T471" s="476">
        <f t="shared" si="48"/>
        <v>1501.1625000000004</v>
      </c>
      <c r="U471" s="474">
        <v>10429</v>
      </c>
      <c r="V471" s="233"/>
      <c r="W471" s="223"/>
      <c r="X471" s="196">
        <f>IF((DATEDIF(G471,X$4,"m"))&gt;=120,120,(DATEDIF(G471,X$4,"m")))</f>
        <v>77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1085.6000000000001</v>
      </c>
      <c r="T474" s="223">
        <f t="shared" si="48"/>
        <v>19.399999999999864</v>
      </c>
      <c r="U474" s="221">
        <v>4302</v>
      </c>
      <c r="V474" s="233"/>
      <c r="W474" s="223"/>
      <c r="X474" s="196">
        <f t="shared" si="45"/>
        <v>118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2116.5141666666668</v>
      </c>
      <c r="T475" s="223">
        <f t="shared" si="48"/>
        <v>872.50583333333316</v>
      </c>
      <c r="U475" s="221">
        <v>9897</v>
      </c>
      <c r="V475" s="233"/>
      <c r="W475" s="223"/>
      <c r="X475" s="196">
        <f t="shared" si="45"/>
        <v>85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2259.1999999999998</v>
      </c>
      <c r="T479" s="223">
        <f t="shared" si="48"/>
        <v>565.80000000000018</v>
      </c>
      <c r="U479" s="221">
        <v>5817</v>
      </c>
      <c r="V479" s="233"/>
      <c r="W479" s="223"/>
      <c r="X479" s="196">
        <f t="shared" si="45"/>
        <v>96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2144.9749999999999</v>
      </c>
      <c r="T482" s="223">
        <f t="shared" si="48"/>
        <v>355.02500000000009</v>
      </c>
      <c r="U482" s="221">
        <v>7552</v>
      </c>
      <c r="V482" s="233"/>
      <c r="W482" s="223"/>
      <c r="X482" s="196">
        <f t="shared" si="45"/>
        <v>103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1836.625</v>
      </c>
      <c r="T483" s="223">
        <f t="shared" si="48"/>
        <v>263.375</v>
      </c>
      <c r="U483" s="221">
        <v>6961</v>
      </c>
      <c r="V483" s="233"/>
      <c r="W483" s="223"/>
      <c r="X483" s="196">
        <f t="shared" si="45"/>
        <v>105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7415.7</v>
      </c>
      <c r="T485" s="223">
        <f t="shared" si="48"/>
        <v>391.30000000000018</v>
      </c>
      <c r="U485" s="221">
        <v>3171</v>
      </c>
      <c r="V485" s="233"/>
      <c r="W485" s="223"/>
      <c r="X485" s="196">
        <f t="shared" si="45"/>
        <v>114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7415.4208333333336</v>
      </c>
      <c r="T486" s="223">
        <f t="shared" si="48"/>
        <v>4142.0791666666664</v>
      </c>
      <c r="U486" s="221">
        <v>10429</v>
      </c>
      <c r="V486" s="233"/>
      <c r="W486" s="223"/>
      <c r="X486" s="196">
        <f t="shared" si="45"/>
        <v>77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15633.0335</v>
      </c>
      <c r="T488" s="223">
        <f t="shared" si="48"/>
        <v>7245.576500000001</v>
      </c>
      <c r="U488" s="221">
        <v>9777</v>
      </c>
      <c r="V488" s="233"/>
      <c r="W488" s="223"/>
      <c r="X488" s="196">
        <f t="shared" si="45"/>
        <v>82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23199.333333333336</v>
      </c>
      <c r="T490" s="223">
        <f t="shared" si="48"/>
        <v>11600.666666666664</v>
      </c>
      <c r="U490" s="221">
        <v>10046</v>
      </c>
      <c r="V490" s="233"/>
      <c r="W490" s="223"/>
      <c r="X490" s="196">
        <f t="shared" si="45"/>
        <v>80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23199.333333333336</v>
      </c>
      <c r="T491" s="223">
        <f t="shared" si="48"/>
        <v>11600.666666666664</v>
      </c>
      <c r="U491" s="221">
        <v>10046</v>
      </c>
      <c r="V491" s="233"/>
      <c r="W491" s="223"/>
      <c r="X491" s="196">
        <f t="shared" si="45"/>
        <v>80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23508.7</v>
      </c>
      <c r="T497" s="223">
        <f t="shared" si="48"/>
        <v>13611.3</v>
      </c>
      <c r="U497" s="221">
        <v>10571</v>
      </c>
      <c r="V497" s="233"/>
      <c r="W497" s="223"/>
      <c r="X497" s="196">
        <f t="shared" si="45"/>
        <v>76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2902.2060000000001</v>
      </c>
      <c r="T498" s="223">
        <f t="shared" si="48"/>
        <v>1805.0739999999996</v>
      </c>
      <c r="U498" s="221">
        <v>10793</v>
      </c>
      <c r="V498" s="233"/>
      <c r="W498" s="223"/>
      <c r="X498" s="196">
        <f t="shared" si="45"/>
        <v>74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2478.0133333333338</v>
      </c>
      <c r="T499" s="223">
        <f t="shared" si="48"/>
        <v>1541.3866666666663</v>
      </c>
      <c r="U499" s="221">
        <v>10793</v>
      </c>
      <c r="V499" s="233"/>
      <c r="W499" s="223"/>
      <c r="X499" s="196">
        <f t="shared" si="45"/>
        <v>74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706.84799999999996</v>
      </c>
      <c r="T500" s="223">
        <f t="shared" si="48"/>
        <v>440.39200000000005</v>
      </c>
      <c r="U500" s="221">
        <v>10793</v>
      </c>
      <c r="V500" s="233"/>
      <c r="W500" s="223"/>
      <c r="X500" s="196">
        <f t="shared" si="45"/>
        <v>74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706.84799999999996</v>
      </c>
      <c r="T501" s="223">
        <f t="shared" si="48"/>
        <v>440.39200000000005</v>
      </c>
      <c r="U501" s="221">
        <v>10793</v>
      </c>
      <c r="V501" s="233"/>
      <c r="W501" s="223"/>
      <c r="X501" s="196">
        <f t="shared" si="45"/>
        <v>74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3385.7713333333336</v>
      </c>
      <c r="T502" s="223">
        <f t="shared" si="48"/>
        <v>2105.668666666666</v>
      </c>
      <c r="U502" s="221">
        <v>10793</v>
      </c>
      <c r="V502" s="233"/>
      <c r="W502" s="223"/>
      <c r="X502" s="196">
        <f t="shared" si="45"/>
        <v>74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3385.7713333333336</v>
      </c>
      <c r="T503" s="223">
        <f t="shared" si="48"/>
        <v>2105.668666666666</v>
      </c>
      <c r="U503" s="221">
        <v>10793</v>
      </c>
      <c r="V503" s="233"/>
      <c r="W503" s="223"/>
      <c r="X503" s="196">
        <f t="shared" si="45"/>
        <v>74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3745.5840000000003</v>
      </c>
      <c r="T504" s="223">
        <f t="shared" si="48"/>
        <v>2329.3359999999998</v>
      </c>
      <c r="U504" s="221">
        <v>10793</v>
      </c>
      <c r="V504" s="233"/>
      <c r="W504" s="223"/>
      <c r="X504" s="196">
        <f t="shared" si="45"/>
        <v>74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3745.5840000000003</v>
      </c>
      <c r="T505" s="223">
        <f t="shared" si="48"/>
        <v>2329.3359999999998</v>
      </c>
      <c r="U505" s="221">
        <v>10793</v>
      </c>
      <c r="V505" s="233"/>
      <c r="W505" s="223"/>
      <c r="X505" s="196">
        <f t="shared" si="45"/>
        <v>74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3745.5840000000003</v>
      </c>
      <c r="T506" s="223">
        <f t="shared" si="48"/>
        <v>2329.3359999999998</v>
      </c>
      <c r="U506" s="221">
        <v>10793</v>
      </c>
      <c r="V506" s="233"/>
      <c r="W506" s="223"/>
      <c r="X506" s="196">
        <f t="shared" si="45"/>
        <v>74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369.92599999999999</v>
      </c>
      <c r="T507" s="223">
        <f t="shared" si="48"/>
        <v>230.95400000000001</v>
      </c>
      <c r="U507" s="221">
        <v>10793</v>
      </c>
      <c r="V507" s="233"/>
      <c r="W507" s="223"/>
      <c r="X507" s="196">
        <f t="shared" si="45"/>
        <v>74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369.92599999999999</v>
      </c>
      <c r="T508" s="223">
        <f t="shared" si="48"/>
        <v>230.95400000000001</v>
      </c>
      <c r="U508" s="221">
        <v>10793</v>
      </c>
      <c r="V508" s="233"/>
      <c r="W508" s="223"/>
      <c r="X508" s="196">
        <f t="shared" si="45"/>
        <v>74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369.92599999999999</v>
      </c>
      <c r="T509" s="223">
        <f t="shared" si="48"/>
        <v>230.95400000000001</v>
      </c>
      <c r="U509" s="221">
        <v>10793</v>
      </c>
      <c r="V509" s="233"/>
      <c r="W509" s="223"/>
      <c r="X509" s="196">
        <f t="shared" si="45"/>
        <v>74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369.92599999999999</v>
      </c>
      <c r="T510" s="223">
        <f t="shared" si="48"/>
        <v>230.95400000000001</v>
      </c>
      <c r="U510" s="221">
        <v>10793</v>
      </c>
      <c r="V510" s="233"/>
      <c r="W510" s="223"/>
      <c r="X510" s="196">
        <f t="shared" si="45"/>
        <v>74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972.23666666666668</v>
      </c>
      <c r="T511" s="503">
        <f t="shared" si="48"/>
        <v>605.36333333333323</v>
      </c>
      <c r="U511" s="497">
        <v>10793</v>
      </c>
      <c r="V511" s="504"/>
      <c r="W511" s="503"/>
      <c r="X511" s="505">
        <f t="shared" si="45"/>
        <v>74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972.23666666666668</v>
      </c>
      <c r="T512" s="503">
        <f t="shared" si="48"/>
        <v>605.36333333333323</v>
      </c>
      <c r="U512" s="497">
        <v>10793</v>
      </c>
      <c r="V512" s="504"/>
      <c r="W512" s="503"/>
      <c r="X512" s="505">
        <f t="shared" si="45"/>
        <v>74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972.23666666666668</v>
      </c>
      <c r="T513" s="503">
        <f t="shared" si="48"/>
        <v>605.36333333333323</v>
      </c>
      <c r="U513" s="497">
        <v>10793</v>
      </c>
      <c r="V513" s="504"/>
      <c r="W513" s="503"/>
      <c r="X513" s="505">
        <f t="shared" si="45"/>
        <v>74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972.23666666666668</v>
      </c>
      <c r="T514" s="503">
        <f t="shared" si="48"/>
        <v>605.36333333333323</v>
      </c>
      <c r="U514" s="497">
        <v>10793</v>
      </c>
      <c r="V514" s="504"/>
      <c r="W514" s="503"/>
      <c r="X514" s="505">
        <f t="shared" si="45"/>
        <v>74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985.375</v>
      </c>
      <c r="T515" s="503">
        <f t="shared" si="48"/>
        <v>592.22499999999991</v>
      </c>
      <c r="U515" s="497">
        <v>10793</v>
      </c>
      <c r="V515" s="504"/>
      <c r="W515" s="503"/>
      <c r="X515" s="505">
        <f t="shared" si="45"/>
        <v>75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1834.2133333333331</v>
      </c>
      <c r="T516" s="223">
        <f t="shared" si="48"/>
        <v>1141.186666666667</v>
      </c>
      <c r="U516" s="221">
        <v>10793</v>
      </c>
      <c r="V516" s="233"/>
      <c r="W516" s="223"/>
      <c r="X516" s="196">
        <f t="shared" si="45"/>
        <v>74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1834.2133333333331</v>
      </c>
      <c r="T517" s="223">
        <f t="shared" si="48"/>
        <v>1141.186666666667</v>
      </c>
      <c r="U517" s="221">
        <v>10793</v>
      </c>
      <c r="V517" s="233"/>
      <c r="W517" s="223"/>
      <c r="X517" s="196">
        <f t="shared" si="45"/>
        <v>74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1834.2133333333331</v>
      </c>
      <c r="T518" s="223">
        <f t="shared" si="48"/>
        <v>1141.186666666667</v>
      </c>
      <c r="U518" s="221">
        <v>10793</v>
      </c>
      <c r="V518" s="233"/>
      <c r="W518" s="223"/>
      <c r="X518" s="196">
        <f t="shared" si="45"/>
        <v>74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1834.2133333333331</v>
      </c>
      <c r="T519" s="223">
        <f t="shared" si="48"/>
        <v>1141.186666666667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74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1834.2133333333331</v>
      </c>
      <c r="T520" s="223">
        <f t="shared" si="48"/>
        <v>1141.186666666667</v>
      </c>
      <c r="U520" s="221">
        <v>10793</v>
      </c>
      <c r="V520" s="233"/>
      <c r="W520" s="223"/>
      <c r="X520" s="196">
        <f t="shared" si="52"/>
        <v>74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854.20666666666682</v>
      </c>
      <c r="T521" s="223">
        <f t="shared" si="48"/>
        <v>531.99333333333323</v>
      </c>
      <c r="U521" s="221">
        <v>10793</v>
      </c>
      <c r="V521" s="233"/>
      <c r="W521" s="223"/>
      <c r="X521" s="196">
        <f t="shared" si="52"/>
        <v>74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156.75666666666666</v>
      </c>
      <c r="T522" s="223">
        <f t="shared" ref="T522:T585" si="54">N522-S522</f>
        <v>98.443333333333328</v>
      </c>
      <c r="U522" s="221">
        <v>10793</v>
      </c>
      <c r="V522" s="233"/>
      <c r="W522" s="223"/>
      <c r="X522" s="196">
        <f t="shared" si="52"/>
        <v>74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156.75666666666666</v>
      </c>
      <c r="T523" s="223">
        <f t="shared" si="54"/>
        <v>98.443333333333328</v>
      </c>
      <c r="U523" s="221">
        <v>10793</v>
      </c>
      <c r="V523" s="233"/>
      <c r="W523" s="223"/>
      <c r="X523" s="196">
        <f t="shared" si="52"/>
        <v>74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156.75666666666666</v>
      </c>
      <c r="T524" s="223">
        <f t="shared" si="54"/>
        <v>98.443333333333328</v>
      </c>
      <c r="U524" s="221">
        <v>10793</v>
      </c>
      <c r="V524" s="233"/>
      <c r="W524" s="223"/>
      <c r="X524" s="196">
        <f t="shared" si="52"/>
        <v>74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2695.474666666667</v>
      </c>
      <c r="T525" s="223">
        <f t="shared" si="54"/>
        <v>1676.565333333333</v>
      </c>
      <c r="U525" s="221">
        <v>10793</v>
      </c>
      <c r="V525" s="233"/>
      <c r="W525" s="223"/>
      <c r="X525" s="196">
        <f t="shared" si="52"/>
        <v>74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2695.474666666667</v>
      </c>
      <c r="T526" s="223">
        <f t="shared" si="54"/>
        <v>1676.565333333333</v>
      </c>
      <c r="U526" s="221">
        <v>10793</v>
      </c>
      <c r="V526" s="233"/>
      <c r="W526" s="223"/>
      <c r="X526" s="196">
        <f t="shared" si="52"/>
        <v>74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2695.474666666667</v>
      </c>
      <c r="T527" s="223">
        <f t="shared" si="54"/>
        <v>1676.565333333333</v>
      </c>
      <c r="U527" s="221">
        <v>10793</v>
      </c>
      <c r="V527" s="233"/>
      <c r="W527" s="223"/>
      <c r="X527" s="196">
        <f t="shared" si="52"/>
        <v>74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2695.474666666667</v>
      </c>
      <c r="T528" s="223">
        <f t="shared" si="54"/>
        <v>1676.565333333333</v>
      </c>
      <c r="U528" s="221">
        <v>10793</v>
      </c>
      <c r="V528" s="233"/>
      <c r="W528" s="223"/>
      <c r="X528" s="196">
        <f t="shared" si="52"/>
        <v>74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4065.7228333333328</v>
      </c>
      <c r="T529" s="223">
        <f t="shared" si="54"/>
        <v>2618.6571666666673</v>
      </c>
      <c r="U529" s="221">
        <v>10899</v>
      </c>
      <c r="V529" s="233"/>
      <c r="W529" s="223"/>
      <c r="X529" s="196">
        <f t="shared" si="52"/>
        <v>73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352.22500000000002</v>
      </c>
      <c r="T530" s="223">
        <f t="shared" si="54"/>
        <v>227.77499999999998</v>
      </c>
      <c r="U530" s="221">
        <v>10899</v>
      </c>
      <c r="V530" s="233"/>
      <c r="W530" s="223"/>
      <c r="X530" s="196">
        <f t="shared" si="52"/>
        <v>73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2932.1423333333332</v>
      </c>
      <c r="T531" s="223">
        <f t="shared" si="54"/>
        <v>1888.8176666666668</v>
      </c>
      <c r="U531" s="221">
        <v>10899</v>
      </c>
      <c r="V531" s="233"/>
      <c r="W531" s="223"/>
      <c r="X531" s="196">
        <f t="shared" si="52"/>
        <v>73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3070.453</v>
      </c>
      <c r="T532" s="223">
        <f t="shared" si="54"/>
        <v>1977.8669999999997</v>
      </c>
      <c r="U532" s="221">
        <v>10899</v>
      </c>
      <c r="V532" s="233"/>
      <c r="W532" s="223"/>
      <c r="X532" s="196">
        <f t="shared" si="52"/>
        <v>73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1389.5550000000001</v>
      </c>
      <c r="T533" s="223">
        <f t="shared" si="54"/>
        <v>895.64499999999975</v>
      </c>
      <c r="U533" s="221">
        <v>10899</v>
      </c>
      <c r="V533" s="233"/>
      <c r="W533" s="223"/>
      <c r="X533" s="196">
        <f t="shared" si="52"/>
        <v>73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974.90283333333321</v>
      </c>
      <c r="T534" s="223">
        <f t="shared" si="54"/>
        <v>628.67716666666672</v>
      </c>
      <c r="U534" s="221">
        <v>10899</v>
      </c>
      <c r="V534" s="233"/>
      <c r="W534" s="223"/>
      <c r="X534" s="196">
        <f t="shared" si="52"/>
        <v>73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2387.367666666667</v>
      </c>
      <c r="T535" s="223">
        <f t="shared" si="54"/>
        <v>1538.0723333333331</v>
      </c>
      <c r="V535" s="233"/>
      <c r="W535" s="223"/>
      <c r="X535" s="196">
        <f t="shared" si="52"/>
        <v>73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1367.0400000000002</v>
      </c>
      <c r="T536" s="223">
        <f t="shared" si="54"/>
        <v>912.3599999999999</v>
      </c>
      <c r="U536" s="221">
        <v>11040</v>
      </c>
      <c r="V536" s="233"/>
      <c r="W536" s="223"/>
      <c r="X536" s="196">
        <f t="shared" si="52"/>
        <v>72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1367.0400000000002</v>
      </c>
      <c r="T537" s="223">
        <f t="shared" si="54"/>
        <v>912.3599999999999</v>
      </c>
      <c r="U537" s="221">
        <v>11040</v>
      </c>
      <c r="V537" s="233"/>
      <c r="W537" s="223"/>
      <c r="X537" s="196">
        <f t="shared" si="52"/>
        <v>72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1367.0400000000002</v>
      </c>
      <c r="T538" s="223">
        <f t="shared" si="54"/>
        <v>912.3599999999999</v>
      </c>
      <c r="U538" s="221">
        <v>11040</v>
      </c>
      <c r="V538" s="233"/>
      <c r="W538" s="223"/>
      <c r="X538" s="196">
        <f t="shared" si="52"/>
        <v>72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1367.0400000000002</v>
      </c>
      <c r="T539" s="223">
        <f t="shared" si="54"/>
        <v>912.3599999999999</v>
      </c>
      <c r="U539" s="221">
        <v>11040</v>
      </c>
      <c r="V539" s="233"/>
      <c r="W539" s="223"/>
      <c r="X539" s="196">
        <f t="shared" si="52"/>
        <v>72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1367.0400000000002</v>
      </c>
      <c r="T540" s="223">
        <f t="shared" si="54"/>
        <v>912.3599999999999</v>
      </c>
      <c r="U540" s="221">
        <v>11040</v>
      </c>
      <c r="V540" s="233"/>
      <c r="W540" s="223"/>
      <c r="X540" s="196">
        <f t="shared" si="52"/>
        <v>72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1543.8239999999998</v>
      </c>
      <c r="T541" s="223">
        <f t="shared" si="54"/>
        <v>1030.2160000000001</v>
      </c>
      <c r="U541" s="221">
        <v>11040</v>
      </c>
      <c r="V541" s="233"/>
      <c r="W541" s="223"/>
      <c r="X541" s="196">
        <f t="shared" si="52"/>
        <v>72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1543.8239999999998</v>
      </c>
      <c r="T542" s="223">
        <f t="shared" si="54"/>
        <v>1030.2160000000001</v>
      </c>
      <c r="U542" s="221">
        <v>11040</v>
      </c>
      <c r="V542" s="233"/>
      <c r="W542" s="223"/>
      <c r="X542" s="196">
        <f t="shared" si="52"/>
        <v>72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1543.8239999999998</v>
      </c>
      <c r="T543" s="223">
        <f t="shared" si="54"/>
        <v>1030.2160000000001</v>
      </c>
      <c r="U543" s="221">
        <v>11040</v>
      </c>
      <c r="V543" s="233"/>
      <c r="W543" s="223"/>
      <c r="X543" s="196">
        <f t="shared" si="52"/>
        <v>72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1543.8239999999998</v>
      </c>
      <c r="T544" s="223">
        <f t="shared" si="54"/>
        <v>1030.2160000000001</v>
      </c>
      <c r="U544" s="221">
        <v>11040</v>
      </c>
      <c r="V544" s="233"/>
      <c r="W544" s="223"/>
      <c r="X544" s="196">
        <f t="shared" si="52"/>
        <v>72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1543.8239999999998</v>
      </c>
      <c r="T545" s="223">
        <f t="shared" si="54"/>
        <v>1030.2160000000001</v>
      </c>
      <c r="U545" s="221">
        <v>11040</v>
      </c>
      <c r="V545" s="233"/>
      <c r="W545" s="223"/>
      <c r="X545" s="196">
        <f t="shared" si="52"/>
        <v>72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11116.608</v>
      </c>
      <c r="T546" s="223">
        <f t="shared" si="54"/>
        <v>7412.0720000000001</v>
      </c>
      <c r="U546" s="221">
        <v>11040</v>
      </c>
      <c r="V546" s="233"/>
      <c r="W546" s="223"/>
      <c r="X546" s="196">
        <f t="shared" si="52"/>
        <v>72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11116.608</v>
      </c>
      <c r="T547" s="223">
        <f t="shared" si="54"/>
        <v>7412.0720000000001</v>
      </c>
      <c r="U547" s="221">
        <v>11040</v>
      </c>
      <c r="V547" s="233"/>
      <c r="W547" s="223"/>
      <c r="X547" s="196">
        <f t="shared" si="52"/>
        <v>72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11116.608</v>
      </c>
      <c r="T548" s="223">
        <f t="shared" si="54"/>
        <v>7412.0720000000001</v>
      </c>
      <c r="U548" s="221">
        <v>11040</v>
      </c>
      <c r="V548" s="233"/>
      <c r="W548" s="223"/>
      <c r="X548" s="196">
        <f t="shared" si="52"/>
        <v>72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11116.608</v>
      </c>
      <c r="T549" s="223">
        <f t="shared" si="54"/>
        <v>7412.0720000000001</v>
      </c>
      <c r="U549" s="221">
        <v>11040</v>
      </c>
      <c r="V549" s="233"/>
      <c r="W549" s="223"/>
      <c r="X549" s="196">
        <f t="shared" si="52"/>
        <v>72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11116.608</v>
      </c>
      <c r="T550" s="223">
        <f t="shared" si="54"/>
        <v>7412.0720000000001</v>
      </c>
      <c r="U550" s="221">
        <v>11040</v>
      </c>
      <c r="V550" s="233"/>
      <c r="W550" s="223"/>
      <c r="X550" s="196">
        <f t="shared" si="52"/>
        <v>72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381.50400000000002</v>
      </c>
      <c r="T551" s="223">
        <f t="shared" si="54"/>
        <v>255.33600000000001</v>
      </c>
      <c r="U551" s="221">
        <v>11040</v>
      </c>
      <c r="V551" s="233"/>
      <c r="W551" s="223"/>
      <c r="X551" s="196">
        <f t="shared" si="52"/>
        <v>72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381.50400000000002</v>
      </c>
      <c r="T552" s="223">
        <f t="shared" si="54"/>
        <v>255.33600000000001</v>
      </c>
      <c r="U552" s="221">
        <v>11040</v>
      </c>
      <c r="V552" s="233"/>
      <c r="W552" s="223"/>
      <c r="X552" s="196">
        <f t="shared" si="52"/>
        <v>72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381.50400000000002</v>
      </c>
      <c r="T553" s="223">
        <f t="shared" si="54"/>
        <v>255.33600000000001</v>
      </c>
      <c r="U553" s="221">
        <v>11040</v>
      </c>
      <c r="V553" s="233"/>
      <c r="W553" s="223"/>
      <c r="X553" s="196">
        <f t="shared" si="52"/>
        <v>72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381.50400000000002</v>
      </c>
      <c r="T554" s="223">
        <f t="shared" si="54"/>
        <v>255.33600000000001</v>
      </c>
      <c r="U554" s="221">
        <v>11040</v>
      </c>
      <c r="V554" s="233"/>
      <c r="W554" s="223"/>
      <c r="X554" s="196">
        <f t="shared" si="52"/>
        <v>72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381.50400000000002</v>
      </c>
      <c r="T555" s="223">
        <f t="shared" si="54"/>
        <v>255.33600000000001</v>
      </c>
      <c r="U555" s="221">
        <v>11040</v>
      </c>
      <c r="V555" s="233"/>
      <c r="W555" s="223"/>
      <c r="X555" s="196">
        <f t="shared" si="52"/>
        <v>72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359.928</v>
      </c>
      <c r="T556" s="223">
        <f t="shared" si="54"/>
        <v>240.952</v>
      </c>
      <c r="U556" s="221">
        <v>11040</v>
      </c>
      <c r="V556" s="233"/>
      <c r="W556" s="223"/>
      <c r="X556" s="196">
        <f t="shared" si="52"/>
        <v>72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359.928</v>
      </c>
      <c r="T557" s="223">
        <f t="shared" si="54"/>
        <v>240.952</v>
      </c>
      <c r="U557" s="221">
        <v>11040</v>
      </c>
      <c r="V557" s="233"/>
      <c r="W557" s="223"/>
      <c r="X557" s="196">
        <f t="shared" si="52"/>
        <v>72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359.928</v>
      </c>
      <c r="T558" s="223">
        <f t="shared" si="54"/>
        <v>240.952</v>
      </c>
      <c r="U558" s="221">
        <v>11040</v>
      </c>
      <c r="V558" s="233"/>
      <c r="W558" s="223"/>
      <c r="X558" s="196">
        <f t="shared" si="52"/>
        <v>72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359.928</v>
      </c>
      <c r="T559" s="223">
        <f t="shared" si="54"/>
        <v>240.952</v>
      </c>
      <c r="U559" s="221">
        <v>11040</v>
      </c>
      <c r="V559" s="233"/>
      <c r="W559" s="223"/>
      <c r="X559" s="196">
        <f t="shared" si="52"/>
        <v>72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359.928</v>
      </c>
      <c r="T560" s="223">
        <f t="shared" si="54"/>
        <v>240.952</v>
      </c>
      <c r="U560" s="221">
        <v>11040</v>
      </c>
      <c r="V560" s="233"/>
      <c r="W560" s="223"/>
      <c r="X560" s="196">
        <f t="shared" si="52"/>
        <v>72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359.928</v>
      </c>
      <c r="T561" s="223">
        <f t="shared" si="54"/>
        <v>240.952</v>
      </c>
      <c r="U561" s="221">
        <v>11040</v>
      </c>
      <c r="V561" s="233"/>
      <c r="W561" s="223"/>
      <c r="X561" s="196">
        <f t="shared" si="52"/>
        <v>72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359.928</v>
      </c>
      <c r="T562" s="223">
        <f t="shared" si="54"/>
        <v>240.952</v>
      </c>
      <c r="U562" s="221">
        <v>11040</v>
      </c>
      <c r="V562" s="233"/>
      <c r="W562" s="223"/>
      <c r="X562" s="196">
        <f t="shared" si="52"/>
        <v>72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359.928</v>
      </c>
      <c r="T563" s="223">
        <f t="shared" si="54"/>
        <v>240.952</v>
      </c>
      <c r="U563" s="221">
        <v>11040</v>
      </c>
      <c r="V563" s="233"/>
      <c r="W563" s="223"/>
      <c r="X563" s="196">
        <f t="shared" si="52"/>
        <v>72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359.928</v>
      </c>
      <c r="T564" s="223">
        <f t="shared" si="54"/>
        <v>240.952</v>
      </c>
      <c r="U564" s="221">
        <v>11040</v>
      </c>
      <c r="V564" s="233"/>
      <c r="W564" s="223"/>
      <c r="X564" s="196">
        <f t="shared" si="52"/>
        <v>72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359.928</v>
      </c>
      <c r="T565" s="223">
        <f t="shared" si="54"/>
        <v>240.952</v>
      </c>
      <c r="U565" s="221">
        <v>11040</v>
      </c>
      <c r="V565" s="233"/>
      <c r="W565" s="223"/>
      <c r="X565" s="196">
        <f t="shared" si="52"/>
        <v>72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4194.192</v>
      </c>
      <c r="T566" s="223">
        <f t="shared" si="54"/>
        <v>2797.1279999999997</v>
      </c>
      <c r="U566" s="221">
        <v>11040</v>
      </c>
      <c r="V566" s="233"/>
      <c r="W566" s="223"/>
      <c r="X566" s="196">
        <f t="shared" si="52"/>
        <v>72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4194.192</v>
      </c>
      <c r="T567" s="223">
        <f t="shared" si="54"/>
        <v>2797.1279999999997</v>
      </c>
      <c r="U567" s="221">
        <v>11040</v>
      </c>
      <c r="V567" s="233"/>
      <c r="W567" s="223"/>
      <c r="X567" s="196">
        <f t="shared" si="52"/>
        <v>72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3644.3520000000003</v>
      </c>
      <c r="T568" s="223">
        <f t="shared" si="54"/>
        <v>2430.5679999999998</v>
      </c>
      <c r="U568" s="221">
        <v>11040</v>
      </c>
      <c r="V568" s="233"/>
      <c r="W568" s="223"/>
      <c r="X568" s="196">
        <f t="shared" si="52"/>
        <v>72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3644.3520000000003</v>
      </c>
      <c r="T569" s="223">
        <f t="shared" si="54"/>
        <v>2430.5679999999998</v>
      </c>
      <c r="U569" s="221">
        <v>11040</v>
      </c>
      <c r="V569" s="233"/>
      <c r="W569" s="223"/>
      <c r="X569" s="196">
        <f t="shared" si="52"/>
        <v>72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3644.3520000000003</v>
      </c>
      <c r="T570" s="223">
        <f t="shared" si="54"/>
        <v>2430.5679999999998</v>
      </c>
      <c r="U570" s="221">
        <v>11040</v>
      </c>
      <c r="V570" s="233"/>
      <c r="W570" s="223"/>
      <c r="X570" s="196">
        <f t="shared" si="52"/>
        <v>72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3644.3520000000003</v>
      </c>
      <c r="T571" s="223">
        <f t="shared" si="54"/>
        <v>2430.5679999999998</v>
      </c>
      <c r="U571" s="221">
        <v>11040</v>
      </c>
      <c r="V571" s="233"/>
      <c r="W571" s="223"/>
      <c r="X571" s="196">
        <f t="shared" si="52"/>
        <v>72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3644.3520000000003</v>
      </c>
      <c r="T572" s="223">
        <f t="shared" si="54"/>
        <v>2430.5679999999998</v>
      </c>
      <c r="U572" s="221">
        <v>11040</v>
      </c>
      <c r="V572" s="233"/>
      <c r="W572" s="223"/>
      <c r="X572" s="196">
        <f t="shared" si="52"/>
        <v>72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13.319999999999999</v>
      </c>
      <c r="T573" s="223">
        <f t="shared" si="54"/>
        <v>9.8800000000000008</v>
      </c>
      <c r="U573" s="221">
        <v>11040</v>
      </c>
      <c r="V573" s="233"/>
      <c r="W573" s="223"/>
      <c r="X573" s="196">
        <f t="shared" si="52"/>
        <v>72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13.319999999999999</v>
      </c>
      <c r="T574" s="223">
        <f t="shared" si="54"/>
        <v>9.8800000000000008</v>
      </c>
      <c r="U574" s="221">
        <v>11040</v>
      </c>
      <c r="V574" s="233"/>
      <c r="W574" s="223"/>
      <c r="X574" s="196">
        <f t="shared" si="52"/>
        <v>72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13.319999999999999</v>
      </c>
      <c r="T575" s="223">
        <f t="shared" si="54"/>
        <v>9.8800000000000008</v>
      </c>
      <c r="U575" s="221">
        <v>11040</v>
      </c>
      <c r="V575" s="233"/>
      <c r="W575" s="223"/>
      <c r="X575" s="196">
        <f t="shared" si="52"/>
        <v>72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13.319999999999999</v>
      </c>
      <c r="T576" s="223">
        <f t="shared" si="54"/>
        <v>9.8800000000000008</v>
      </c>
      <c r="U576" s="221">
        <v>11040</v>
      </c>
      <c r="V576" s="233"/>
      <c r="W576" s="223"/>
      <c r="X576" s="196">
        <f t="shared" si="52"/>
        <v>72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13.319999999999999</v>
      </c>
      <c r="T577" s="223">
        <f t="shared" si="54"/>
        <v>9.8800000000000008</v>
      </c>
      <c r="U577" s="221">
        <v>11040</v>
      </c>
      <c r="V577" s="233"/>
      <c r="W577" s="223"/>
      <c r="X577" s="196">
        <f t="shared" si="52"/>
        <v>72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13.319999999999999</v>
      </c>
      <c r="T578" s="223">
        <f t="shared" si="54"/>
        <v>9.8800000000000008</v>
      </c>
      <c r="U578" s="221">
        <v>11040</v>
      </c>
      <c r="V578" s="233"/>
      <c r="W578" s="223"/>
      <c r="X578" s="196">
        <f t="shared" si="52"/>
        <v>72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13.319999999999999</v>
      </c>
      <c r="T579" s="223">
        <f t="shared" si="54"/>
        <v>9.8800000000000008</v>
      </c>
      <c r="U579" s="221">
        <v>11040</v>
      </c>
      <c r="V579" s="233"/>
      <c r="W579" s="223"/>
      <c r="X579" s="196">
        <f t="shared" si="52"/>
        <v>72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13.319999999999999</v>
      </c>
      <c r="T580" s="223">
        <f t="shared" si="54"/>
        <v>9.8800000000000008</v>
      </c>
      <c r="U580" s="221">
        <v>11040</v>
      </c>
      <c r="V580" s="233"/>
      <c r="W580" s="223"/>
      <c r="X580" s="196">
        <f t="shared" si="52"/>
        <v>72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13.319999999999999</v>
      </c>
      <c r="T581" s="223">
        <f t="shared" si="54"/>
        <v>9.8800000000000008</v>
      </c>
      <c r="U581" s="221">
        <v>11040</v>
      </c>
      <c r="V581" s="233"/>
      <c r="W581" s="223"/>
      <c r="X581" s="196">
        <f t="shared" si="52"/>
        <v>72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13.319999999999999</v>
      </c>
      <c r="T582" s="223">
        <f t="shared" si="54"/>
        <v>9.8800000000000008</v>
      </c>
      <c r="U582" s="221">
        <v>11040</v>
      </c>
      <c r="V582" s="233"/>
      <c r="W582" s="223"/>
      <c r="X582" s="196">
        <f t="shared" si="52"/>
        <v>72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13.319999999999999</v>
      </c>
      <c r="T583" s="223">
        <f t="shared" si="54"/>
        <v>9.8800000000000008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72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13.319999999999999</v>
      </c>
      <c r="T584" s="223">
        <f t="shared" si="54"/>
        <v>9.8800000000000008</v>
      </c>
      <c r="U584" s="221">
        <v>11040</v>
      </c>
      <c r="V584" s="233"/>
      <c r="W584" s="223"/>
      <c r="X584" s="196">
        <f t="shared" si="57"/>
        <v>72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13.319999999999999</v>
      </c>
      <c r="T585" s="223">
        <f t="shared" si="54"/>
        <v>9.8800000000000008</v>
      </c>
      <c r="U585" s="221">
        <v>11040</v>
      </c>
      <c r="V585" s="233"/>
      <c r="W585" s="223"/>
      <c r="X585" s="196">
        <f t="shared" si="57"/>
        <v>72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13.319999999999999</v>
      </c>
      <c r="T586" s="223">
        <f t="shared" ref="T586:T649" si="59">N586-S586</f>
        <v>9.8800000000000008</v>
      </c>
      <c r="U586" s="221">
        <v>11040</v>
      </c>
      <c r="V586" s="233"/>
      <c r="W586" s="223"/>
      <c r="X586" s="196">
        <f t="shared" si="57"/>
        <v>72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13.319999999999999</v>
      </c>
      <c r="T587" s="223">
        <f t="shared" si="59"/>
        <v>9.8800000000000008</v>
      </c>
      <c r="U587" s="221">
        <v>11040</v>
      </c>
      <c r="V587" s="233"/>
      <c r="W587" s="223"/>
      <c r="X587" s="196">
        <f t="shared" si="57"/>
        <v>72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13.319999999999999</v>
      </c>
      <c r="T588" s="223">
        <f t="shared" si="59"/>
        <v>9.8800000000000008</v>
      </c>
      <c r="U588" s="221">
        <v>11040</v>
      </c>
      <c r="V588" s="233"/>
      <c r="W588" s="223"/>
      <c r="X588" s="196">
        <f t="shared" si="57"/>
        <v>72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13.319999999999999</v>
      </c>
      <c r="T589" s="223">
        <f t="shared" si="59"/>
        <v>9.8800000000000008</v>
      </c>
      <c r="U589" s="221">
        <v>11040</v>
      </c>
      <c r="V589" s="233"/>
      <c r="W589" s="223"/>
      <c r="X589" s="196">
        <f t="shared" si="57"/>
        <v>72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13.319999999999999</v>
      </c>
      <c r="T590" s="223">
        <f t="shared" si="59"/>
        <v>9.8800000000000008</v>
      </c>
      <c r="U590" s="221">
        <v>11040</v>
      </c>
      <c r="V590" s="233"/>
      <c r="W590" s="223"/>
      <c r="X590" s="196">
        <f t="shared" si="57"/>
        <v>72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13.319999999999999</v>
      </c>
      <c r="T591" s="223">
        <f t="shared" si="59"/>
        <v>9.8800000000000008</v>
      </c>
      <c r="U591" s="221">
        <v>11040</v>
      </c>
      <c r="V591" s="233"/>
      <c r="W591" s="223"/>
      <c r="X591" s="196">
        <f t="shared" si="57"/>
        <v>72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13.319999999999999</v>
      </c>
      <c r="T592" s="223">
        <f t="shared" si="59"/>
        <v>9.8800000000000008</v>
      </c>
      <c r="U592" s="221">
        <v>11040</v>
      </c>
      <c r="V592" s="233"/>
      <c r="W592" s="223"/>
      <c r="X592" s="196">
        <f t="shared" si="57"/>
        <v>72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13.319999999999999</v>
      </c>
      <c r="T593" s="223">
        <f t="shared" si="59"/>
        <v>9.8800000000000008</v>
      </c>
      <c r="U593" s="221">
        <v>11040</v>
      </c>
      <c r="V593" s="233"/>
      <c r="W593" s="223"/>
      <c r="X593" s="196">
        <f t="shared" si="57"/>
        <v>72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13.319999999999999</v>
      </c>
      <c r="T594" s="223">
        <f t="shared" si="59"/>
        <v>9.8800000000000008</v>
      </c>
      <c r="U594" s="221">
        <v>11040</v>
      </c>
      <c r="V594" s="233"/>
      <c r="W594" s="223"/>
      <c r="X594" s="196">
        <f t="shared" si="57"/>
        <v>72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13.319999999999999</v>
      </c>
      <c r="T595" s="223">
        <f t="shared" si="59"/>
        <v>9.8800000000000008</v>
      </c>
      <c r="U595" s="221">
        <v>11040</v>
      </c>
      <c r="V595" s="233"/>
      <c r="W595" s="223"/>
      <c r="X595" s="196">
        <f t="shared" si="57"/>
        <v>72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13.319999999999999</v>
      </c>
      <c r="T596" s="223">
        <f t="shared" si="59"/>
        <v>9.8800000000000008</v>
      </c>
      <c r="U596" s="221">
        <v>11040</v>
      </c>
      <c r="V596" s="233"/>
      <c r="W596" s="223"/>
      <c r="X596" s="196">
        <f t="shared" si="57"/>
        <v>72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13.319999999999999</v>
      </c>
      <c r="T597" s="223">
        <f t="shared" si="59"/>
        <v>9.8800000000000008</v>
      </c>
      <c r="U597" s="221">
        <v>11040</v>
      </c>
      <c r="V597" s="233"/>
      <c r="W597" s="223"/>
      <c r="X597" s="196">
        <f t="shared" si="57"/>
        <v>72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13.319999999999999</v>
      </c>
      <c r="T598" s="223">
        <f t="shared" si="59"/>
        <v>9.8800000000000008</v>
      </c>
      <c r="U598" s="221">
        <v>11040</v>
      </c>
      <c r="V598" s="233"/>
      <c r="W598" s="223"/>
      <c r="X598" s="196">
        <f t="shared" si="57"/>
        <v>72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13.319999999999999</v>
      </c>
      <c r="T599" s="223">
        <f t="shared" si="59"/>
        <v>9.8800000000000008</v>
      </c>
      <c r="U599" s="221">
        <v>11040</v>
      </c>
      <c r="V599" s="233"/>
      <c r="W599" s="223"/>
      <c r="X599" s="196">
        <f t="shared" si="57"/>
        <v>72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13.319999999999999</v>
      </c>
      <c r="T600" s="223">
        <f t="shared" si="59"/>
        <v>9.8800000000000008</v>
      </c>
      <c r="U600" s="221">
        <v>11040</v>
      </c>
      <c r="V600" s="233"/>
      <c r="W600" s="223"/>
      <c r="X600" s="196">
        <f t="shared" si="57"/>
        <v>72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13.319999999999999</v>
      </c>
      <c r="T601" s="223">
        <f t="shared" si="59"/>
        <v>9.8800000000000008</v>
      </c>
      <c r="U601" s="221">
        <v>11040</v>
      </c>
      <c r="V601" s="233"/>
      <c r="W601" s="223"/>
      <c r="X601" s="196">
        <f t="shared" si="57"/>
        <v>72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13.319999999999999</v>
      </c>
      <c r="T602" s="223">
        <f t="shared" si="59"/>
        <v>9.8800000000000008</v>
      </c>
      <c r="U602" s="221">
        <v>11040</v>
      </c>
      <c r="V602" s="233"/>
      <c r="W602" s="223"/>
      <c r="X602" s="196">
        <f t="shared" si="57"/>
        <v>72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13.319999999999999</v>
      </c>
      <c r="T603" s="223">
        <f t="shared" si="59"/>
        <v>9.8800000000000008</v>
      </c>
      <c r="U603" s="221">
        <v>11040</v>
      </c>
      <c r="V603" s="233"/>
      <c r="W603" s="223"/>
      <c r="X603" s="196">
        <f t="shared" si="57"/>
        <v>72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13.319999999999999</v>
      </c>
      <c r="T604" s="223">
        <f t="shared" si="59"/>
        <v>9.8800000000000008</v>
      </c>
      <c r="U604" s="221">
        <v>11040</v>
      </c>
      <c r="V604" s="233"/>
      <c r="W604" s="223"/>
      <c r="X604" s="196">
        <f t="shared" si="57"/>
        <v>72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13.319999999999999</v>
      </c>
      <c r="T605" s="223">
        <f t="shared" si="59"/>
        <v>9.8800000000000008</v>
      </c>
      <c r="U605" s="221">
        <v>11040</v>
      </c>
      <c r="V605" s="233"/>
      <c r="W605" s="223"/>
      <c r="X605" s="196">
        <f t="shared" si="57"/>
        <v>72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13.319999999999999</v>
      </c>
      <c r="T606" s="223">
        <f t="shared" si="59"/>
        <v>9.8800000000000008</v>
      </c>
      <c r="U606" s="221">
        <v>11040</v>
      </c>
      <c r="V606" s="233"/>
      <c r="W606" s="223"/>
      <c r="X606" s="196">
        <f t="shared" si="57"/>
        <v>72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13.319999999999999</v>
      </c>
      <c r="T607" s="223">
        <f t="shared" si="59"/>
        <v>9.8800000000000008</v>
      </c>
      <c r="U607" s="221">
        <v>11040</v>
      </c>
      <c r="V607" s="233"/>
      <c r="W607" s="223"/>
      <c r="X607" s="196">
        <f t="shared" si="57"/>
        <v>72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13.319999999999999</v>
      </c>
      <c r="T608" s="223">
        <f t="shared" si="59"/>
        <v>9.8800000000000008</v>
      </c>
      <c r="U608" s="221">
        <v>11040</v>
      </c>
      <c r="V608" s="233"/>
      <c r="W608" s="223"/>
      <c r="X608" s="196">
        <f t="shared" si="57"/>
        <v>72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13.319999999999999</v>
      </c>
      <c r="T609" s="223">
        <f t="shared" si="59"/>
        <v>9.8800000000000008</v>
      </c>
      <c r="U609" s="221">
        <v>11040</v>
      </c>
      <c r="V609" s="233"/>
      <c r="W609" s="223"/>
      <c r="X609" s="196">
        <f t="shared" si="57"/>
        <v>72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13.319999999999999</v>
      </c>
      <c r="T610" s="223">
        <f t="shared" si="59"/>
        <v>9.8800000000000008</v>
      </c>
      <c r="U610" s="221">
        <v>11040</v>
      </c>
      <c r="V610" s="233"/>
      <c r="W610" s="223"/>
      <c r="X610" s="196">
        <f t="shared" si="57"/>
        <v>72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13.319999999999999</v>
      </c>
      <c r="T611" s="223">
        <f t="shared" si="59"/>
        <v>9.8800000000000008</v>
      </c>
      <c r="U611" s="221">
        <v>11040</v>
      </c>
      <c r="V611" s="233"/>
      <c r="W611" s="223"/>
      <c r="X611" s="196">
        <f t="shared" si="57"/>
        <v>72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13.319999999999999</v>
      </c>
      <c r="T612" s="223">
        <f t="shared" si="59"/>
        <v>9.8800000000000008</v>
      </c>
      <c r="U612" s="221">
        <v>11040</v>
      </c>
      <c r="V612" s="233"/>
      <c r="W612" s="223"/>
      <c r="X612" s="196">
        <f t="shared" si="57"/>
        <v>72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13.319999999999999</v>
      </c>
      <c r="T613" s="223">
        <f t="shared" si="59"/>
        <v>9.8800000000000008</v>
      </c>
      <c r="U613" s="221">
        <v>11040</v>
      </c>
      <c r="V613" s="233"/>
      <c r="W613" s="223"/>
      <c r="X613" s="196">
        <f t="shared" si="57"/>
        <v>72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13.319999999999999</v>
      </c>
      <c r="T614" s="223">
        <f t="shared" si="59"/>
        <v>9.8800000000000008</v>
      </c>
      <c r="U614" s="221">
        <v>11040</v>
      </c>
      <c r="V614" s="233"/>
      <c r="W614" s="223"/>
      <c r="X614" s="196">
        <f t="shared" si="57"/>
        <v>72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13.319999999999999</v>
      </c>
      <c r="T615" s="223">
        <f t="shared" si="59"/>
        <v>9.8800000000000008</v>
      </c>
      <c r="U615" s="221">
        <v>11040</v>
      </c>
      <c r="V615" s="233"/>
      <c r="W615" s="223"/>
      <c r="X615" s="196">
        <f t="shared" si="57"/>
        <v>72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13.319999999999999</v>
      </c>
      <c r="T616" s="223">
        <f t="shared" si="59"/>
        <v>9.8800000000000008</v>
      </c>
      <c r="U616" s="221">
        <v>11040</v>
      </c>
      <c r="V616" s="233"/>
      <c r="W616" s="223"/>
      <c r="X616" s="196">
        <f t="shared" si="57"/>
        <v>72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13.319999999999999</v>
      </c>
      <c r="T617" s="223">
        <f t="shared" si="59"/>
        <v>9.8800000000000008</v>
      </c>
      <c r="U617" s="221">
        <v>11040</v>
      </c>
      <c r="V617" s="233"/>
      <c r="W617" s="223"/>
      <c r="X617" s="196">
        <f t="shared" si="57"/>
        <v>72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13.319999999999999</v>
      </c>
      <c r="T618" s="223">
        <f t="shared" si="59"/>
        <v>9.8800000000000008</v>
      </c>
      <c r="U618" s="221">
        <v>11040</v>
      </c>
      <c r="V618" s="233"/>
      <c r="W618" s="223"/>
      <c r="X618" s="196">
        <f t="shared" si="57"/>
        <v>72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13.319999999999999</v>
      </c>
      <c r="T619" s="223">
        <f t="shared" si="59"/>
        <v>9.8800000000000008</v>
      </c>
      <c r="U619" s="221">
        <v>11040</v>
      </c>
      <c r="V619" s="233"/>
      <c r="W619" s="223"/>
      <c r="X619" s="196">
        <f t="shared" si="57"/>
        <v>72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13.319999999999999</v>
      </c>
      <c r="T620" s="223">
        <f t="shared" si="59"/>
        <v>9.8800000000000008</v>
      </c>
      <c r="U620" s="221">
        <v>11040</v>
      </c>
      <c r="V620" s="233"/>
      <c r="W620" s="223"/>
      <c r="X620" s="196">
        <f t="shared" si="57"/>
        <v>72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13.319999999999999</v>
      </c>
      <c r="T621" s="223">
        <f t="shared" si="59"/>
        <v>9.8800000000000008</v>
      </c>
      <c r="U621" s="221">
        <v>11040</v>
      </c>
      <c r="V621" s="233"/>
      <c r="W621" s="223"/>
      <c r="X621" s="196">
        <f t="shared" si="57"/>
        <v>72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13.319999999999999</v>
      </c>
      <c r="T622" s="223">
        <f t="shared" si="59"/>
        <v>9.8800000000000008</v>
      </c>
      <c r="U622" s="221">
        <v>11040</v>
      </c>
      <c r="V622" s="233"/>
      <c r="W622" s="223"/>
      <c r="X622" s="196">
        <f t="shared" si="57"/>
        <v>72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13.319999999999999</v>
      </c>
      <c r="T623" s="223">
        <f t="shared" si="59"/>
        <v>9.8800000000000008</v>
      </c>
      <c r="U623" s="221">
        <v>11040</v>
      </c>
      <c r="V623" s="233"/>
      <c r="W623" s="223"/>
      <c r="X623" s="196">
        <f t="shared" si="57"/>
        <v>72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13.319999999999999</v>
      </c>
      <c r="T624" s="223">
        <f t="shared" si="59"/>
        <v>9.8800000000000008</v>
      </c>
      <c r="U624" s="221">
        <v>11040</v>
      </c>
      <c r="V624" s="233"/>
      <c r="W624" s="223"/>
      <c r="X624" s="196">
        <f t="shared" si="57"/>
        <v>72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13.319999999999999</v>
      </c>
      <c r="T625" s="223">
        <f t="shared" si="59"/>
        <v>9.8800000000000008</v>
      </c>
      <c r="U625" s="221">
        <v>11040</v>
      </c>
      <c r="V625" s="233"/>
      <c r="W625" s="223"/>
      <c r="X625" s="196">
        <f t="shared" si="57"/>
        <v>72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13.319999999999999</v>
      </c>
      <c r="T626" s="223">
        <f t="shared" si="59"/>
        <v>9.8800000000000008</v>
      </c>
      <c r="U626" s="221">
        <v>11040</v>
      </c>
      <c r="V626" s="233"/>
      <c r="W626" s="223"/>
      <c r="X626" s="196">
        <f t="shared" si="57"/>
        <v>72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13.319999999999999</v>
      </c>
      <c r="T627" s="223">
        <f t="shared" si="59"/>
        <v>9.8800000000000008</v>
      </c>
      <c r="U627" s="221">
        <v>11040</v>
      </c>
      <c r="V627" s="233"/>
      <c r="W627" s="223"/>
      <c r="X627" s="196">
        <f t="shared" si="57"/>
        <v>72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13.319999999999999</v>
      </c>
      <c r="T628" s="223">
        <f t="shared" si="59"/>
        <v>9.8800000000000008</v>
      </c>
      <c r="U628" s="221">
        <v>11040</v>
      </c>
      <c r="V628" s="233"/>
      <c r="W628" s="223"/>
      <c r="X628" s="196">
        <f t="shared" si="57"/>
        <v>72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13.319999999999999</v>
      </c>
      <c r="T629" s="223">
        <f t="shared" si="59"/>
        <v>9.8800000000000008</v>
      </c>
      <c r="U629" s="221">
        <v>11040</v>
      </c>
      <c r="V629" s="233"/>
      <c r="W629" s="223"/>
      <c r="X629" s="196">
        <f t="shared" si="57"/>
        <v>72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13.319999999999999</v>
      </c>
      <c r="T630" s="223">
        <f t="shared" si="59"/>
        <v>9.8800000000000008</v>
      </c>
      <c r="U630" s="221">
        <v>11040</v>
      </c>
      <c r="V630" s="233"/>
      <c r="W630" s="223"/>
      <c r="X630" s="196">
        <f t="shared" si="57"/>
        <v>72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13.319999999999999</v>
      </c>
      <c r="T631" s="223">
        <f t="shared" si="59"/>
        <v>9.8800000000000008</v>
      </c>
      <c r="U631" s="221">
        <v>11040</v>
      </c>
      <c r="V631" s="233"/>
      <c r="W631" s="223"/>
      <c r="X631" s="196">
        <f t="shared" si="57"/>
        <v>72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13.319999999999999</v>
      </c>
      <c r="T632" s="223">
        <f t="shared" si="59"/>
        <v>9.8800000000000008</v>
      </c>
      <c r="U632" s="221">
        <v>11040</v>
      </c>
      <c r="V632" s="233"/>
      <c r="W632" s="223"/>
      <c r="X632" s="196">
        <f t="shared" si="57"/>
        <v>72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13.319999999999999</v>
      </c>
      <c r="T633" s="223">
        <f t="shared" si="59"/>
        <v>9.8800000000000008</v>
      </c>
      <c r="U633" s="221">
        <v>11040</v>
      </c>
      <c r="V633" s="233"/>
      <c r="W633" s="223"/>
      <c r="X633" s="196">
        <f t="shared" si="57"/>
        <v>72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13.319999999999999</v>
      </c>
      <c r="T634" s="223">
        <f t="shared" si="59"/>
        <v>9.8800000000000008</v>
      </c>
      <c r="U634" s="221">
        <v>11040</v>
      </c>
      <c r="V634" s="233"/>
      <c r="W634" s="223"/>
      <c r="X634" s="196">
        <f t="shared" si="57"/>
        <v>72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13.319999999999999</v>
      </c>
      <c r="T635" s="223">
        <f t="shared" si="59"/>
        <v>9.8800000000000008</v>
      </c>
      <c r="U635" s="221">
        <v>11040</v>
      </c>
      <c r="V635" s="233"/>
      <c r="W635" s="223"/>
      <c r="X635" s="196">
        <f t="shared" si="57"/>
        <v>72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13.319999999999999</v>
      </c>
      <c r="T636" s="223">
        <f t="shared" si="59"/>
        <v>9.8800000000000008</v>
      </c>
      <c r="U636" s="221">
        <v>11040</v>
      </c>
      <c r="V636" s="233"/>
      <c r="W636" s="223"/>
      <c r="X636" s="196">
        <f t="shared" si="57"/>
        <v>72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4175.3999999999996</v>
      </c>
      <c r="T637" s="223">
        <f t="shared" si="59"/>
        <v>2784.6000000000004</v>
      </c>
      <c r="U637" s="221">
        <v>11040</v>
      </c>
      <c r="V637" s="233"/>
      <c r="W637" s="223"/>
      <c r="X637" s="196">
        <f t="shared" si="57"/>
        <v>72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1184.6880000000001</v>
      </c>
      <c r="T638" s="223">
        <f t="shared" si="59"/>
        <v>790.79199999999992</v>
      </c>
      <c r="U638" s="221">
        <v>11040</v>
      </c>
      <c r="V638" s="233"/>
      <c r="W638" s="223"/>
      <c r="X638" s="196">
        <f t="shared" si="57"/>
        <v>72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1184.6880000000001</v>
      </c>
      <c r="T639" s="223">
        <f t="shared" si="59"/>
        <v>790.79199999999992</v>
      </c>
      <c r="U639" s="221">
        <v>11040</v>
      </c>
      <c r="V639" s="233"/>
      <c r="W639" s="223"/>
      <c r="X639" s="196">
        <f t="shared" si="57"/>
        <v>72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1184.6880000000001</v>
      </c>
      <c r="T640" s="223">
        <f t="shared" si="59"/>
        <v>790.79199999999992</v>
      </c>
      <c r="U640" s="221">
        <v>11040</v>
      </c>
      <c r="V640" s="233"/>
      <c r="W640" s="223"/>
      <c r="X640" s="196">
        <f t="shared" si="57"/>
        <v>72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1184.6880000000001</v>
      </c>
      <c r="T641" s="223">
        <f t="shared" si="59"/>
        <v>790.79199999999992</v>
      </c>
      <c r="U641" s="221">
        <v>11040</v>
      </c>
      <c r="V641" s="233"/>
      <c r="W641" s="223"/>
      <c r="X641" s="196">
        <f t="shared" si="57"/>
        <v>72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1184.6880000000001</v>
      </c>
      <c r="T642" s="223">
        <f t="shared" si="59"/>
        <v>790.79199999999992</v>
      </c>
      <c r="U642" s="221">
        <v>11040</v>
      </c>
      <c r="V642" s="233"/>
      <c r="W642" s="223"/>
      <c r="X642" s="196">
        <f t="shared" si="57"/>
        <v>72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2622.6240000000003</v>
      </c>
      <c r="T643" s="223">
        <f t="shared" si="59"/>
        <v>1749.4159999999997</v>
      </c>
      <c r="U643" s="221">
        <v>11040</v>
      </c>
      <c r="V643" s="233"/>
      <c r="W643" s="223"/>
      <c r="X643" s="196">
        <f t="shared" si="57"/>
        <v>72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2622.6240000000003</v>
      </c>
      <c r="T644" s="223">
        <f t="shared" si="59"/>
        <v>1749.4159999999997</v>
      </c>
      <c r="U644" s="221">
        <v>11040</v>
      </c>
      <c r="V644" s="233"/>
      <c r="W644" s="223"/>
      <c r="X644" s="196">
        <f t="shared" si="57"/>
        <v>72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2622.6240000000003</v>
      </c>
      <c r="T645" s="223">
        <f t="shared" si="59"/>
        <v>1749.4159999999997</v>
      </c>
      <c r="U645" s="221">
        <v>11040</v>
      </c>
      <c r="V645" s="233"/>
      <c r="W645" s="223"/>
      <c r="X645" s="196">
        <f t="shared" si="57"/>
        <v>72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2622.6240000000003</v>
      </c>
      <c r="T646" s="223">
        <f t="shared" si="59"/>
        <v>1749.4159999999997</v>
      </c>
      <c r="U646" s="221">
        <v>11040</v>
      </c>
      <c r="V646" s="233"/>
      <c r="W646" s="223"/>
      <c r="X646" s="196">
        <f t="shared" si="57"/>
        <v>72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2622.6240000000003</v>
      </c>
      <c r="T647" s="223">
        <f t="shared" si="59"/>
        <v>1749.4159999999997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72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945.96</v>
      </c>
      <c r="T648" s="490">
        <f t="shared" si="59"/>
        <v>631.63999999999987</v>
      </c>
      <c r="U648" s="488">
        <v>11040</v>
      </c>
      <c r="V648" s="491"/>
      <c r="W648" s="490"/>
      <c r="X648" s="492">
        <f t="shared" si="62"/>
        <v>72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945.96</v>
      </c>
      <c r="T649" s="490">
        <f t="shared" si="59"/>
        <v>631.63999999999987</v>
      </c>
      <c r="U649" s="488">
        <v>11040</v>
      </c>
      <c r="V649" s="491"/>
      <c r="W649" s="490"/>
      <c r="X649" s="492">
        <f t="shared" si="62"/>
        <v>72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945.96</v>
      </c>
      <c r="T650" s="490">
        <f t="shared" ref="T650:T713" si="64">N650-S650</f>
        <v>631.63999999999987</v>
      </c>
      <c r="U650" s="488">
        <v>11040</v>
      </c>
      <c r="V650" s="491"/>
      <c r="W650" s="490"/>
      <c r="X650" s="492">
        <f t="shared" si="62"/>
        <v>72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945.96</v>
      </c>
      <c r="T651" s="490">
        <f t="shared" si="64"/>
        <v>631.63999999999987</v>
      </c>
      <c r="U651" s="488">
        <v>11040</v>
      </c>
      <c r="V651" s="491"/>
      <c r="W651" s="490"/>
      <c r="X651" s="492">
        <f t="shared" si="62"/>
        <v>72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945.96</v>
      </c>
      <c r="T652" s="490">
        <f t="shared" si="64"/>
        <v>631.63999999999987</v>
      </c>
      <c r="U652" s="488">
        <v>11040</v>
      </c>
      <c r="V652" s="491"/>
      <c r="W652" s="490"/>
      <c r="X652" s="492">
        <f t="shared" si="62"/>
        <v>72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945.96</v>
      </c>
      <c r="T653" s="490">
        <f t="shared" si="64"/>
        <v>631.63999999999987</v>
      </c>
      <c r="U653" s="488">
        <v>11040</v>
      </c>
      <c r="V653" s="491"/>
      <c r="W653" s="490"/>
      <c r="X653" s="492">
        <f t="shared" si="62"/>
        <v>72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945.96</v>
      </c>
      <c r="T654" s="223">
        <f t="shared" si="64"/>
        <v>631.63999999999987</v>
      </c>
      <c r="U654" s="221">
        <v>11040</v>
      </c>
      <c r="V654" s="233"/>
      <c r="W654" s="223"/>
      <c r="X654" s="196">
        <f t="shared" si="62"/>
        <v>72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945.96</v>
      </c>
      <c r="T655" s="223">
        <f t="shared" si="64"/>
        <v>631.63999999999987</v>
      </c>
      <c r="U655" s="221">
        <v>11040</v>
      </c>
      <c r="V655" s="233"/>
      <c r="W655" s="223"/>
      <c r="X655" s="196">
        <f t="shared" si="62"/>
        <v>72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945.96</v>
      </c>
      <c r="T656" s="223">
        <f t="shared" si="64"/>
        <v>631.63999999999987</v>
      </c>
      <c r="U656" s="221">
        <v>11040</v>
      </c>
      <c r="V656" s="233"/>
      <c r="W656" s="223"/>
      <c r="X656" s="196">
        <f t="shared" si="62"/>
        <v>72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945.96</v>
      </c>
      <c r="T657" s="223">
        <f t="shared" si="64"/>
        <v>631.63999999999987</v>
      </c>
      <c r="U657" s="221">
        <v>11040</v>
      </c>
      <c r="V657" s="233"/>
      <c r="W657" s="223"/>
      <c r="X657" s="196">
        <f t="shared" si="62"/>
        <v>72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945.96</v>
      </c>
      <c r="T658" s="223">
        <f t="shared" si="64"/>
        <v>631.63999999999987</v>
      </c>
      <c r="U658" s="221">
        <v>11040</v>
      </c>
      <c r="V658" s="233"/>
      <c r="W658" s="223"/>
      <c r="X658" s="196">
        <f t="shared" si="62"/>
        <v>72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945.96</v>
      </c>
      <c r="T659" s="223">
        <f t="shared" si="64"/>
        <v>631.63999999999987</v>
      </c>
      <c r="U659" s="221">
        <v>11040</v>
      </c>
      <c r="V659" s="233"/>
      <c r="W659" s="223"/>
      <c r="X659" s="196">
        <f t="shared" si="62"/>
        <v>72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945.96</v>
      </c>
      <c r="T660" s="223">
        <f t="shared" si="64"/>
        <v>631.63999999999987</v>
      </c>
      <c r="U660" s="221">
        <v>11040</v>
      </c>
      <c r="V660" s="233"/>
      <c r="W660" s="223"/>
      <c r="X660" s="196">
        <f t="shared" si="62"/>
        <v>72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945.96</v>
      </c>
      <c r="T661" s="223">
        <f t="shared" si="64"/>
        <v>631.63999999999987</v>
      </c>
      <c r="U661" s="221">
        <v>11040</v>
      </c>
      <c r="V661" s="233"/>
      <c r="W661" s="223"/>
      <c r="X661" s="196">
        <f t="shared" si="62"/>
        <v>72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945.96</v>
      </c>
      <c r="T662" s="223">
        <f t="shared" si="64"/>
        <v>631.63999999999987</v>
      </c>
      <c r="U662" s="221">
        <v>11040</v>
      </c>
      <c r="V662" s="233"/>
      <c r="W662" s="223"/>
      <c r="X662" s="196">
        <f t="shared" si="62"/>
        <v>72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945.96</v>
      </c>
      <c r="T663" s="223">
        <f t="shared" si="64"/>
        <v>631.63999999999987</v>
      </c>
      <c r="U663" s="221">
        <v>11040</v>
      </c>
      <c r="V663" s="233"/>
      <c r="W663" s="223"/>
      <c r="X663" s="196">
        <f t="shared" si="62"/>
        <v>72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2173.0079999999998</v>
      </c>
      <c r="T664" s="490">
        <f t="shared" si="64"/>
        <v>1449.672</v>
      </c>
      <c r="U664" s="488">
        <v>11040</v>
      </c>
      <c r="V664" s="491"/>
      <c r="W664" s="490"/>
      <c r="X664" s="492">
        <f t="shared" si="62"/>
        <v>72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2173.0079999999998</v>
      </c>
      <c r="T665" s="223">
        <f t="shared" si="64"/>
        <v>1449.672</v>
      </c>
      <c r="U665" s="221">
        <v>11040</v>
      </c>
      <c r="V665" s="233"/>
      <c r="W665" s="223"/>
      <c r="X665" s="196">
        <f t="shared" si="62"/>
        <v>72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2173.0079999999998</v>
      </c>
      <c r="T666" s="223">
        <f t="shared" si="64"/>
        <v>1449.672</v>
      </c>
      <c r="U666" s="221">
        <v>11040</v>
      </c>
      <c r="V666" s="233"/>
      <c r="W666" s="223"/>
      <c r="X666" s="196">
        <f t="shared" si="62"/>
        <v>72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2173.0079999999998</v>
      </c>
      <c r="T667" s="223">
        <f t="shared" si="64"/>
        <v>1449.672</v>
      </c>
      <c r="U667" s="221">
        <v>11040</v>
      </c>
      <c r="V667" s="233"/>
      <c r="W667" s="223"/>
      <c r="X667" s="196">
        <f t="shared" si="62"/>
        <v>72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2173.0079999999998</v>
      </c>
      <c r="T668" s="223">
        <f t="shared" si="64"/>
        <v>1449.672</v>
      </c>
      <c r="U668" s="221">
        <v>11040</v>
      </c>
      <c r="V668" s="233"/>
      <c r="W668" s="223"/>
      <c r="X668" s="196">
        <f t="shared" si="62"/>
        <v>72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2173.0079999999998</v>
      </c>
      <c r="T669" s="223">
        <f t="shared" si="64"/>
        <v>1449.672</v>
      </c>
      <c r="U669" s="221">
        <v>11040</v>
      </c>
      <c r="V669" s="233"/>
      <c r="W669" s="223"/>
      <c r="X669" s="196">
        <f t="shared" si="62"/>
        <v>72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2173.0079999999998</v>
      </c>
      <c r="T670" s="223">
        <f t="shared" si="64"/>
        <v>1449.672</v>
      </c>
      <c r="U670" s="221">
        <v>11040</v>
      </c>
      <c r="V670" s="233"/>
      <c r="W670" s="223"/>
      <c r="X670" s="196">
        <f t="shared" si="62"/>
        <v>72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2173.0079999999998</v>
      </c>
      <c r="T671" s="223">
        <f t="shared" si="64"/>
        <v>1449.672</v>
      </c>
      <c r="U671" s="221">
        <v>11040</v>
      </c>
      <c r="V671" s="233"/>
      <c r="W671" s="223"/>
      <c r="X671" s="196">
        <f t="shared" si="62"/>
        <v>72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2173.0079999999998</v>
      </c>
      <c r="T672" s="223">
        <f t="shared" si="64"/>
        <v>1449.672</v>
      </c>
      <c r="U672" s="221">
        <v>11040</v>
      </c>
      <c r="V672" s="233"/>
      <c r="W672" s="223"/>
      <c r="X672" s="196">
        <f t="shared" si="62"/>
        <v>72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2173.0079999999998</v>
      </c>
      <c r="T673" s="223">
        <f t="shared" si="64"/>
        <v>1449.672</v>
      </c>
      <c r="U673" s="221">
        <v>11040</v>
      </c>
      <c r="V673" s="233"/>
      <c r="W673" s="223"/>
      <c r="X673" s="196">
        <f t="shared" si="62"/>
        <v>72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2173.0079999999998</v>
      </c>
      <c r="T674" s="223">
        <f t="shared" si="64"/>
        <v>1449.672</v>
      </c>
      <c r="U674" s="221">
        <v>11040</v>
      </c>
      <c r="V674" s="233"/>
      <c r="W674" s="223"/>
      <c r="X674" s="196">
        <f t="shared" si="62"/>
        <v>72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2173.0079999999998</v>
      </c>
      <c r="T675" s="490">
        <f t="shared" si="64"/>
        <v>1449.672</v>
      </c>
      <c r="U675" s="488">
        <v>11040</v>
      </c>
      <c r="V675" s="491"/>
      <c r="W675" s="490"/>
      <c r="X675" s="492">
        <f t="shared" si="62"/>
        <v>72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2173.0079999999998</v>
      </c>
      <c r="T676" s="490">
        <f t="shared" si="64"/>
        <v>1449.672</v>
      </c>
      <c r="U676" s="488">
        <v>11040</v>
      </c>
      <c r="V676" s="491"/>
      <c r="W676" s="490"/>
      <c r="X676" s="492">
        <f t="shared" si="62"/>
        <v>72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2173.0079999999998</v>
      </c>
      <c r="T677" s="223">
        <f t="shared" si="64"/>
        <v>1449.672</v>
      </c>
      <c r="U677" s="221">
        <v>11040</v>
      </c>
      <c r="V677" s="233"/>
      <c r="W677" s="223"/>
      <c r="X677" s="196">
        <f t="shared" si="62"/>
        <v>72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2173.0079999999998</v>
      </c>
      <c r="T678" s="223">
        <f t="shared" si="64"/>
        <v>1449.672</v>
      </c>
      <c r="U678" s="221">
        <v>11040</v>
      </c>
      <c r="V678" s="233"/>
      <c r="W678" s="223"/>
      <c r="X678" s="196">
        <f t="shared" si="62"/>
        <v>72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2173.0079999999998</v>
      </c>
      <c r="T679" s="223">
        <f t="shared" si="64"/>
        <v>1449.672</v>
      </c>
      <c r="U679" s="221">
        <v>11040</v>
      </c>
      <c r="V679" s="233"/>
      <c r="W679" s="223"/>
      <c r="X679" s="196">
        <f t="shared" si="62"/>
        <v>72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2173.0079999999998</v>
      </c>
      <c r="T680" s="223">
        <f t="shared" si="64"/>
        <v>1449.672</v>
      </c>
      <c r="U680" s="221">
        <v>11040</v>
      </c>
      <c r="V680" s="233"/>
      <c r="W680" s="223"/>
      <c r="X680" s="196">
        <f t="shared" si="62"/>
        <v>72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2173.0079999999998</v>
      </c>
      <c r="T681" s="223">
        <f t="shared" si="64"/>
        <v>1449.672</v>
      </c>
      <c r="U681" s="221">
        <v>11040</v>
      </c>
      <c r="V681" s="233"/>
      <c r="W681" s="223"/>
      <c r="X681" s="196">
        <f t="shared" si="62"/>
        <v>72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2173.0079999999998</v>
      </c>
      <c r="T682" s="223">
        <f t="shared" si="64"/>
        <v>1449.672</v>
      </c>
      <c r="U682" s="221">
        <v>11040</v>
      </c>
      <c r="V682" s="233"/>
      <c r="W682" s="223"/>
      <c r="X682" s="196">
        <f t="shared" si="62"/>
        <v>72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2173.0079999999998</v>
      </c>
      <c r="T683" s="223">
        <f t="shared" si="64"/>
        <v>1449.672</v>
      </c>
      <c r="U683" s="221">
        <v>11040</v>
      </c>
      <c r="V683" s="233"/>
      <c r="W683" s="223"/>
      <c r="X683" s="196">
        <f t="shared" si="62"/>
        <v>72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2173.0079999999998</v>
      </c>
      <c r="T684" s="223">
        <f t="shared" si="64"/>
        <v>1449.672</v>
      </c>
      <c r="U684" s="221">
        <v>11040</v>
      </c>
      <c r="V684" s="233"/>
      <c r="W684" s="223"/>
      <c r="X684" s="196">
        <f t="shared" si="62"/>
        <v>72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2301.0720000000001</v>
      </c>
      <c r="T685" s="223">
        <f t="shared" si="64"/>
        <v>1535.0479999999998</v>
      </c>
      <c r="U685" s="221">
        <v>11040</v>
      </c>
      <c r="V685" s="233"/>
      <c r="W685" s="223"/>
      <c r="X685" s="196">
        <f t="shared" si="62"/>
        <v>72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2301.0720000000001</v>
      </c>
      <c r="T686" s="223">
        <f t="shared" si="64"/>
        <v>1535.0479999999998</v>
      </c>
      <c r="U686" s="221">
        <v>11040</v>
      </c>
      <c r="V686" s="233"/>
      <c r="W686" s="223"/>
      <c r="X686" s="196">
        <f t="shared" si="62"/>
        <v>72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4262.3999999999996</v>
      </c>
      <c r="T687" s="223">
        <f t="shared" si="64"/>
        <v>2842.6000000000004</v>
      </c>
      <c r="U687" s="221">
        <v>11055</v>
      </c>
      <c r="V687" s="233"/>
      <c r="W687" s="223"/>
      <c r="X687" s="196">
        <f t="shared" si="62"/>
        <v>72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4262.3999999999996</v>
      </c>
      <c r="T688" s="223">
        <f t="shared" si="64"/>
        <v>2842.6000000000004</v>
      </c>
      <c r="V688" s="233"/>
      <c r="W688" s="223"/>
      <c r="X688" s="196">
        <f t="shared" si="62"/>
        <v>72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4262.3999999999996</v>
      </c>
      <c r="T689" s="223">
        <f t="shared" si="64"/>
        <v>2842.6000000000004</v>
      </c>
      <c r="V689" s="233"/>
      <c r="W689" s="223"/>
      <c r="X689" s="196">
        <f t="shared" si="62"/>
        <v>72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4262.3999999999996</v>
      </c>
      <c r="T690" s="223">
        <f t="shared" si="64"/>
        <v>2842.6000000000004</v>
      </c>
      <c r="V690" s="233"/>
      <c r="W690" s="223"/>
      <c r="X690" s="196">
        <f t="shared" si="62"/>
        <v>72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4262.3999999999996</v>
      </c>
      <c r="T691" s="223">
        <f t="shared" si="64"/>
        <v>2842.6000000000004</v>
      </c>
      <c r="V691" s="233"/>
      <c r="W691" s="223"/>
      <c r="X691" s="196">
        <f t="shared" si="62"/>
        <v>72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3702.12</v>
      </c>
      <c r="T692" s="223">
        <f t="shared" si="64"/>
        <v>2469.08</v>
      </c>
      <c r="U692" s="221">
        <v>11055</v>
      </c>
      <c r="V692" s="233"/>
      <c r="W692" s="223"/>
      <c r="X692" s="196">
        <f t="shared" si="62"/>
        <v>72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4384.2000000000007</v>
      </c>
      <c r="T693" s="223">
        <f t="shared" si="64"/>
        <v>2923.7999999999993</v>
      </c>
      <c r="U693" s="221">
        <v>11055</v>
      </c>
      <c r="V693" s="233"/>
      <c r="W693" s="223"/>
      <c r="X693" s="196">
        <f t="shared" si="62"/>
        <v>72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4384.2000000000007</v>
      </c>
      <c r="T694" s="223">
        <f t="shared" si="64"/>
        <v>2923.7999999999993</v>
      </c>
      <c r="V694" s="233"/>
      <c r="W694" s="223"/>
      <c r="X694" s="196">
        <f t="shared" si="62"/>
        <v>72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3702.12</v>
      </c>
      <c r="T695" s="223">
        <f t="shared" si="64"/>
        <v>2469.08</v>
      </c>
      <c r="U695" s="221">
        <v>11055</v>
      </c>
      <c r="V695" s="233"/>
      <c r="W695" s="223"/>
      <c r="X695" s="196">
        <f t="shared" si="62"/>
        <v>72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4164.96</v>
      </c>
      <c r="T696" s="223">
        <f t="shared" si="64"/>
        <v>2777.6400000000003</v>
      </c>
      <c r="U696" s="221">
        <v>11055</v>
      </c>
      <c r="V696" s="233"/>
      <c r="W696" s="223"/>
      <c r="X696" s="196">
        <f t="shared" si="62"/>
        <v>72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4164.96</v>
      </c>
      <c r="T697" s="223">
        <f t="shared" si="64"/>
        <v>2777.6400000000003</v>
      </c>
      <c r="V697" s="233"/>
      <c r="W697" s="223"/>
      <c r="X697" s="196">
        <f t="shared" si="62"/>
        <v>72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3827.3999999999996</v>
      </c>
      <c r="T698" s="223">
        <f t="shared" si="64"/>
        <v>2552.6000000000004</v>
      </c>
      <c r="V698" s="233"/>
      <c r="W698" s="223"/>
      <c r="X698" s="196">
        <f t="shared" si="62"/>
        <v>72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2778.9333333333334</v>
      </c>
      <c r="T699" s="223">
        <f t="shared" si="64"/>
        <v>2126.0666666666666</v>
      </c>
      <c r="V699" s="233"/>
      <c r="W699" s="223"/>
      <c r="X699" s="196">
        <f t="shared" si="62"/>
        <v>68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12953.95</v>
      </c>
      <c r="T700" s="223">
        <f t="shared" si="64"/>
        <v>8941.0499999999993</v>
      </c>
      <c r="U700" s="221">
        <v>11121</v>
      </c>
      <c r="V700" s="233"/>
      <c r="W700" s="223"/>
      <c r="X700" s="196">
        <f t="shared" si="62"/>
        <v>71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3003.8716666666669</v>
      </c>
      <c r="T701" s="223">
        <f t="shared" si="64"/>
        <v>2298.0783333333329</v>
      </c>
      <c r="V701" s="233"/>
      <c r="W701" s="223"/>
      <c r="X701" s="196">
        <f t="shared" si="62"/>
        <v>68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1976.7346666666667</v>
      </c>
      <c r="T702" s="223">
        <f t="shared" si="64"/>
        <v>1365.2253333333333</v>
      </c>
      <c r="U702" s="221">
        <v>11148</v>
      </c>
      <c r="V702" s="233"/>
      <c r="W702" s="223"/>
      <c r="X702" s="196">
        <f t="shared" si="62"/>
        <v>71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4128.3896666666669</v>
      </c>
      <c r="T703" s="223">
        <f t="shared" si="64"/>
        <v>2850.1703333333335</v>
      </c>
      <c r="U703" s="221">
        <v>11148</v>
      </c>
      <c r="V703" s="233"/>
      <c r="W703" s="223"/>
      <c r="X703" s="196">
        <f t="shared" si="62"/>
        <v>71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3315.0846666666671</v>
      </c>
      <c r="T704" s="223">
        <f t="shared" si="64"/>
        <v>2288.8753333333329</v>
      </c>
      <c r="U704" s="221">
        <v>11148</v>
      </c>
      <c r="V704" s="233"/>
      <c r="W704" s="223"/>
      <c r="X704" s="196">
        <f t="shared" si="62"/>
        <v>71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2540.2143333333333</v>
      </c>
      <c r="T705" s="223">
        <f t="shared" si="64"/>
        <v>1754.1056666666664</v>
      </c>
      <c r="U705" s="221">
        <v>11148</v>
      </c>
      <c r="V705" s="233"/>
      <c r="W705" s="223"/>
      <c r="X705" s="196">
        <f t="shared" si="62"/>
        <v>71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7479.0689999999995</v>
      </c>
      <c r="T706" s="223">
        <f t="shared" si="64"/>
        <v>5162.6110000000008</v>
      </c>
      <c r="U706" s="221">
        <v>11148</v>
      </c>
      <c r="V706" s="233"/>
      <c r="W706" s="223"/>
      <c r="X706" s="196">
        <f t="shared" si="62"/>
        <v>71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3410.4849999999997</v>
      </c>
      <c r="T707" s="223">
        <f t="shared" si="64"/>
        <v>2354.7150000000001</v>
      </c>
      <c r="U707" s="221">
        <v>11148</v>
      </c>
      <c r="V707" s="233"/>
      <c r="W707" s="223"/>
      <c r="X707" s="196">
        <f t="shared" si="62"/>
        <v>71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2813.375</v>
      </c>
      <c r="T708" s="223">
        <f t="shared" si="64"/>
        <v>1942.625</v>
      </c>
      <c r="U708" s="221">
        <v>11148</v>
      </c>
      <c r="V708" s="233"/>
      <c r="W708" s="223"/>
      <c r="X708" s="196">
        <f t="shared" si="62"/>
        <v>71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3256.746333333333</v>
      </c>
      <c r="T709" s="223">
        <f t="shared" si="64"/>
        <v>2248.6136666666666</v>
      </c>
      <c r="V709" s="233"/>
      <c r="W709" s="223"/>
      <c r="X709" s="196">
        <f t="shared" si="62"/>
        <v>71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3453.6658333333335</v>
      </c>
      <c r="T710" s="223">
        <f t="shared" si="64"/>
        <v>2467.9041666666662</v>
      </c>
      <c r="V710" s="233"/>
      <c r="W710" s="223"/>
      <c r="X710" s="196">
        <f t="shared" si="62"/>
        <v>70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9738.0675000000028</v>
      </c>
      <c r="T711" s="223">
        <f t="shared" si="64"/>
        <v>6956.7624999999989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70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11487.925000000001</v>
      </c>
      <c r="T712" s="223">
        <f t="shared" si="64"/>
        <v>8492.0749999999989</v>
      </c>
      <c r="U712" s="221">
        <v>11325</v>
      </c>
      <c r="V712" s="233"/>
      <c r="W712" s="223"/>
      <c r="X712" s="196">
        <f t="shared" si="67"/>
        <v>69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3956.7</v>
      </c>
      <c r="T713" s="223">
        <f t="shared" si="64"/>
        <v>3238.3</v>
      </c>
      <c r="U713" s="221">
        <v>11797</v>
      </c>
      <c r="V713" s="233"/>
      <c r="W713" s="223"/>
      <c r="X713" s="236">
        <f t="shared" si="67"/>
        <v>66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3956.7</v>
      </c>
      <c r="T714" s="223">
        <f t="shared" ref="T714:T777" si="69">N714-S714</f>
        <v>3238.3</v>
      </c>
      <c r="U714" s="221">
        <v>11797</v>
      </c>
      <c r="V714" s="233"/>
      <c r="W714" s="223"/>
      <c r="X714" s="196">
        <f t="shared" si="67"/>
        <v>66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3956.7</v>
      </c>
      <c r="T715" s="223">
        <f t="shared" si="69"/>
        <v>3238.3</v>
      </c>
      <c r="U715" s="221">
        <v>11797</v>
      </c>
      <c r="V715" s="233"/>
      <c r="W715" s="223"/>
      <c r="X715" s="196">
        <f t="shared" si="67"/>
        <v>66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3956.7</v>
      </c>
      <c r="T716" s="223">
        <f t="shared" si="69"/>
        <v>3238.3</v>
      </c>
      <c r="U716" s="221">
        <v>11797</v>
      </c>
      <c r="V716" s="233"/>
      <c r="W716" s="223"/>
      <c r="X716" s="196">
        <f t="shared" si="67"/>
        <v>66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3956.7</v>
      </c>
      <c r="T717" s="223">
        <f t="shared" si="69"/>
        <v>3238.3</v>
      </c>
      <c r="U717" s="221">
        <v>11797</v>
      </c>
      <c r="V717" s="233"/>
      <c r="W717" s="223"/>
      <c r="X717" s="196">
        <f t="shared" si="67"/>
        <v>66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2832.7666666666664</v>
      </c>
      <c r="T718" s="223">
        <f t="shared" si="69"/>
        <v>2167.2333333333336</v>
      </c>
      <c r="U718" s="221">
        <v>11444</v>
      </c>
      <c r="V718" s="233"/>
      <c r="W718" s="223"/>
      <c r="X718" s="196">
        <f t="shared" si="67"/>
        <v>68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2832.7666666666664</v>
      </c>
      <c r="T719" s="223">
        <f t="shared" si="69"/>
        <v>2167.2333333333336</v>
      </c>
      <c r="U719" s="221">
        <v>11444</v>
      </c>
      <c r="V719" s="233"/>
      <c r="W719" s="223"/>
      <c r="X719" s="196">
        <f t="shared" si="67"/>
        <v>68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7373.3249999999998</v>
      </c>
      <c r="T720" s="223">
        <f t="shared" si="69"/>
        <v>5639.4250000000002</v>
      </c>
      <c r="U720" s="221">
        <v>11485</v>
      </c>
      <c r="V720" s="233"/>
      <c r="W720" s="223"/>
      <c r="X720" s="196">
        <f t="shared" si="67"/>
        <v>68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7493.0333333333328</v>
      </c>
      <c r="T721" s="223">
        <f t="shared" si="69"/>
        <v>5730.9666666666672</v>
      </c>
      <c r="U721" s="221">
        <v>11485</v>
      </c>
      <c r="V721" s="233"/>
      <c r="W721" s="223"/>
      <c r="X721" s="196">
        <f t="shared" si="67"/>
        <v>68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9724.6800000000021</v>
      </c>
      <c r="T722" s="223">
        <f t="shared" si="69"/>
        <v>7437.5199999999986</v>
      </c>
      <c r="U722" s="221">
        <v>11486</v>
      </c>
      <c r="V722" s="233"/>
      <c r="W722" s="223"/>
      <c r="X722" s="196">
        <f t="shared" si="67"/>
        <v>68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2298.1280000000002</v>
      </c>
      <c r="T723" s="223">
        <f t="shared" si="69"/>
        <v>1758.3919999999998</v>
      </c>
      <c r="U723" s="221">
        <v>11486</v>
      </c>
      <c r="V723" s="233"/>
      <c r="W723" s="223"/>
      <c r="X723" s="196">
        <f t="shared" si="67"/>
        <v>68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1598.7253333333335</v>
      </c>
      <c r="T724" s="223">
        <f t="shared" si="69"/>
        <v>1223.5546666666667</v>
      </c>
      <c r="U724" s="221">
        <v>11486</v>
      </c>
      <c r="V724" s="233"/>
      <c r="W724" s="223"/>
      <c r="X724" s="196">
        <f t="shared" si="67"/>
        <v>68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3254.5479999999998</v>
      </c>
      <c r="T725" s="223">
        <f t="shared" si="69"/>
        <v>2489.7719999999999</v>
      </c>
      <c r="U725" s="221">
        <v>11486</v>
      </c>
      <c r="V725" s="233"/>
      <c r="W725" s="223"/>
      <c r="X725" s="196">
        <f t="shared" si="67"/>
        <v>68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3254.5479999999998</v>
      </c>
      <c r="T726" s="223">
        <f t="shared" si="69"/>
        <v>2489.7719999999999</v>
      </c>
      <c r="U726" s="221">
        <v>11486</v>
      </c>
      <c r="V726" s="233"/>
      <c r="W726" s="223"/>
      <c r="X726" s="196">
        <f t="shared" si="67"/>
        <v>68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3254.5479999999998</v>
      </c>
      <c r="T727" s="223">
        <f t="shared" si="69"/>
        <v>2489.7719999999999</v>
      </c>
      <c r="U727" s="221">
        <v>11486</v>
      </c>
      <c r="V727" s="233"/>
      <c r="W727" s="223"/>
      <c r="X727" s="196">
        <f t="shared" si="67"/>
        <v>68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3254.5479999999998</v>
      </c>
      <c r="T728" s="223">
        <f t="shared" si="69"/>
        <v>2489.7719999999999</v>
      </c>
      <c r="U728" s="221">
        <v>11486</v>
      </c>
      <c r="V728" s="233"/>
      <c r="W728" s="223"/>
      <c r="X728" s="196">
        <f t="shared" si="67"/>
        <v>68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7696.8066666666664</v>
      </c>
      <c r="T729" s="223">
        <f t="shared" si="69"/>
        <v>5886.793333333334</v>
      </c>
      <c r="U729" s="221">
        <v>11486</v>
      </c>
      <c r="V729" s="233"/>
      <c r="W729" s="223"/>
      <c r="X729" s="196">
        <f t="shared" si="67"/>
        <v>68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2257.3733333333334</v>
      </c>
      <c r="T730" s="223">
        <f t="shared" si="69"/>
        <v>1727.2266666666665</v>
      </c>
      <c r="U730" s="221">
        <v>11486</v>
      </c>
      <c r="V730" s="233"/>
      <c r="W730" s="223"/>
      <c r="X730" s="196">
        <f t="shared" si="67"/>
        <v>68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2257.3733333333334</v>
      </c>
      <c r="T731" s="223">
        <f t="shared" si="69"/>
        <v>1727.2266666666665</v>
      </c>
      <c r="U731" s="221">
        <v>11486</v>
      </c>
      <c r="V731" s="233"/>
      <c r="W731" s="223"/>
      <c r="X731" s="196">
        <f t="shared" si="67"/>
        <v>68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2257.3733333333334</v>
      </c>
      <c r="T732" s="223">
        <f t="shared" si="69"/>
        <v>1727.2266666666665</v>
      </c>
      <c r="U732" s="221">
        <v>11486</v>
      </c>
      <c r="V732" s="233"/>
      <c r="W732" s="223"/>
      <c r="X732" s="196">
        <f t="shared" si="67"/>
        <v>68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2257.3733333333334</v>
      </c>
      <c r="T733" s="223">
        <f t="shared" si="69"/>
        <v>1727.2266666666665</v>
      </c>
      <c r="U733" s="221">
        <v>11486</v>
      </c>
      <c r="V733" s="233"/>
      <c r="W733" s="223"/>
      <c r="X733" s="196">
        <f t="shared" si="67"/>
        <v>68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2257.3733333333334</v>
      </c>
      <c r="T734" s="223">
        <f t="shared" si="69"/>
        <v>1727.2266666666665</v>
      </c>
      <c r="U734" s="221">
        <v>11486</v>
      </c>
      <c r="V734" s="233"/>
      <c r="W734" s="223"/>
      <c r="X734" s="196">
        <f t="shared" si="67"/>
        <v>68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6601.1</v>
      </c>
      <c r="T735" s="223">
        <f t="shared" si="69"/>
        <v>5048.8999999999996</v>
      </c>
      <c r="U735" s="221">
        <v>11489</v>
      </c>
      <c r="V735" s="233"/>
      <c r="W735" s="223"/>
      <c r="X735" s="196">
        <f t="shared" si="67"/>
        <v>68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3697.9873333333335</v>
      </c>
      <c r="T736" s="223">
        <f t="shared" si="69"/>
        <v>2828.8726666666662</v>
      </c>
      <c r="U736" s="221">
        <v>11496</v>
      </c>
      <c r="V736" s="233"/>
      <c r="W736" s="223"/>
      <c r="X736" s="196">
        <f t="shared" si="67"/>
        <v>68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3697.9873333333335</v>
      </c>
      <c r="T737" s="223">
        <f t="shared" si="69"/>
        <v>2828.8726666666662</v>
      </c>
      <c r="U737" s="221">
        <v>11496</v>
      </c>
      <c r="V737" s="233"/>
      <c r="W737" s="223"/>
      <c r="X737" s="196">
        <f t="shared" si="67"/>
        <v>68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3697.9873333333335</v>
      </c>
      <c r="T738" s="223">
        <f t="shared" si="69"/>
        <v>2828.8726666666662</v>
      </c>
      <c r="U738" s="221">
        <v>11496</v>
      </c>
      <c r="V738" s="233"/>
      <c r="W738" s="223"/>
      <c r="X738" s="196">
        <f t="shared" si="67"/>
        <v>68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3697.9873333333335</v>
      </c>
      <c r="T739" s="223">
        <f t="shared" si="69"/>
        <v>2828.8726666666662</v>
      </c>
      <c r="U739" s="221">
        <v>11496</v>
      </c>
      <c r="V739" s="233"/>
      <c r="W739" s="223"/>
      <c r="X739" s="196">
        <f t="shared" si="67"/>
        <v>68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3697.9873333333335</v>
      </c>
      <c r="T740" s="223">
        <f t="shared" si="69"/>
        <v>2828.8726666666662</v>
      </c>
      <c r="U740" s="221">
        <v>11496</v>
      </c>
      <c r="V740" s="233"/>
      <c r="W740" s="223"/>
      <c r="X740" s="196">
        <f t="shared" si="67"/>
        <v>68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3697.9873333333335</v>
      </c>
      <c r="T741" s="223">
        <f t="shared" si="69"/>
        <v>2828.8726666666662</v>
      </c>
      <c r="U741" s="221">
        <v>11496</v>
      </c>
      <c r="V741" s="233"/>
      <c r="W741" s="223"/>
      <c r="X741" s="196">
        <f t="shared" si="67"/>
        <v>68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352675.54358333332</v>
      </c>
      <c r="T742" s="223">
        <f t="shared" si="69"/>
        <v>278983.14641666663</v>
      </c>
      <c r="U742" s="221">
        <v>11642</v>
      </c>
      <c r="V742" s="233"/>
      <c r="W742" s="223"/>
      <c r="X742" s="196">
        <f t="shared" si="67"/>
        <v>67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20518.186083333334</v>
      </c>
      <c r="T743" s="223">
        <f t="shared" si="69"/>
        <v>16231.803916666664</v>
      </c>
      <c r="U743" s="221">
        <v>11645</v>
      </c>
      <c r="V743" s="233"/>
      <c r="W743" s="223"/>
      <c r="X743" s="196">
        <f t="shared" si="67"/>
        <v>67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479.60833333333341</v>
      </c>
      <c r="T744" s="223">
        <f t="shared" si="69"/>
        <v>380.39166666666659</v>
      </c>
      <c r="U744" s="221">
        <v>11645</v>
      </c>
      <c r="V744" s="233"/>
      <c r="W744" s="223"/>
      <c r="X744" s="196">
        <f t="shared" si="67"/>
        <v>67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321.04166666666669</v>
      </c>
      <c r="T745" s="223">
        <f t="shared" si="69"/>
        <v>254.95833333333331</v>
      </c>
      <c r="U745" s="221">
        <v>11645</v>
      </c>
      <c r="V745" s="233"/>
      <c r="W745" s="223"/>
      <c r="X745" s="196">
        <f t="shared" si="67"/>
        <v>67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27357.774999999998</v>
      </c>
      <c r="T746" s="223">
        <f t="shared" si="69"/>
        <v>21642.225000000002</v>
      </c>
      <c r="U746" s="221">
        <v>11645</v>
      </c>
      <c r="V746" s="233"/>
      <c r="W746" s="223"/>
      <c r="X746" s="196">
        <f t="shared" si="67"/>
        <v>67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1104.9416666666666</v>
      </c>
      <c r="T747" s="223">
        <f t="shared" si="69"/>
        <v>875.05833333333339</v>
      </c>
      <c r="U747" s="221">
        <v>11645</v>
      </c>
      <c r="V747" s="233"/>
      <c r="W747" s="223"/>
      <c r="X747" s="196">
        <f t="shared" si="67"/>
        <v>67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222.79175000000001</v>
      </c>
      <c r="T748" s="223">
        <f t="shared" si="69"/>
        <v>177.23824999999997</v>
      </c>
      <c r="U748" s="221">
        <v>11645</v>
      </c>
      <c r="V748" s="233"/>
      <c r="W748" s="223"/>
      <c r="X748" s="196">
        <f t="shared" si="67"/>
        <v>67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222.79175000000001</v>
      </c>
      <c r="T749" s="223">
        <f t="shared" si="69"/>
        <v>177.23824999999997</v>
      </c>
      <c r="U749" s="221">
        <v>11645</v>
      </c>
      <c r="V749" s="233"/>
      <c r="W749" s="223"/>
      <c r="X749" s="196">
        <f t="shared" si="67"/>
        <v>67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155.77499999999998</v>
      </c>
      <c r="T750" s="223">
        <f t="shared" si="69"/>
        <v>124.22500000000002</v>
      </c>
      <c r="U750" s="221">
        <v>11645</v>
      </c>
      <c r="V750" s="233"/>
      <c r="W750" s="223"/>
      <c r="X750" s="196">
        <f t="shared" si="67"/>
        <v>67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155.77499999999998</v>
      </c>
      <c r="T751" s="223">
        <f t="shared" si="69"/>
        <v>124.22500000000002</v>
      </c>
      <c r="U751" s="221">
        <v>11645</v>
      </c>
      <c r="V751" s="233"/>
      <c r="W751" s="223"/>
      <c r="X751" s="196">
        <f t="shared" si="67"/>
        <v>67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2612.4416666666666</v>
      </c>
      <c r="T752" s="223">
        <f t="shared" si="69"/>
        <v>2067.5583333333334</v>
      </c>
      <c r="U752" s="221">
        <v>11645</v>
      </c>
      <c r="V752" s="233"/>
      <c r="W752" s="223"/>
      <c r="X752" s="196">
        <f t="shared" si="67"/>
        <v>67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66.441666666666663</v>
      </c>
      <c r="T753" s="223">
        <f t="shared" si="69"/>
        <v>53.558333333333337</v>
      </c>
      <c r="U753" s="221">
        <v>11645</v>
      </c>
      <c r="V753" s="233"/>
      <c r="W753" s="223"/>
      <c r="X753" s="196">
        <f t="shared" si="67"/>
        <v>67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25961.941666666662</v>
      </c>
      <c r="T754" s="223">
        <f t="shared" si="69"/>
        <v>20538.058333333338</v>
      </c>
      <c r="U754" s="221">
        <v>11645</v>
      </c>
      <c r="V754" s="233"/>
      <c r="W754" s="223"/>
      <c r="X754" s="196">
        <f t="shared" si="67"/>
        <v>67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664.24916666666661</v>
      </c>
      <c r="T755" s="223">
        <f t="shared" si="69"/>
        <v>526.45083333333343</v>
      </c>
      <c r="U755" s="221">
        <v>11645</v>
      </c>
      <c r="V755" s="233"/>
      <c r="W755" s="223"/>
      <c r="X755" s="196">
        <f t="shared" si="67"/>
        <v>67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334.44166666666666</v>
      </c>
      <c r="T756" s="223">
        <f t="shared" si="69"/>
        <v>265.55833333333334</v>
      </c>
      <c r="U756" s="221">
        <v>11645</v>
      </c>
      <c r="V756" s="233"/>
      <c r="W756" s="223"/>
      <c r="X756" s="196">
        <f t="shared" si="67"/>
        <v>67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10067.810833333335</v>
      </c>
      <c r="T757" s="223">
        <f t="shared" si="69"/>
        <v>7965.0891666666666</v>
      </c>
      <c r="U757" s="221">
        <v>11657</v>
      </c>
      <c r="V757" s="233"/>
      <c r="W757" s="223"/>
      <c r="X757" s="196">
        <f t="shared" si="67"/>
        <v>67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11600.726166666665</v>
      </c>
      <c r="T758" s="223">
        <f t="shared" si="69"/>
        <v>9177.6938333333328</v>
      </c>
      <c r="U758" s="221">
        <v>11658</v>
      </c>
      <c r="V758" s="233"/>
      <c r="W758" s="223"/>
      <c r="X758" s="196">
        <f t="shared" si="67"/>
        <v>67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7459.7855833333324</v>
      </c>
      <c r="T759" s="223">
        <f t="shared" si="69"/>
        <v>5902.0244166666671</v>
      </c>
      <c r="U759" s="221">
        <v>11658</v>
      </c>
      <c r="V759" s="233"/>
      <c r="W759" s="223"/>
      <c r="X759" s="196">
        <f t="shared" si="67"/>
        <v>67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7459.7855833333324</v>
      </c>
      <c r="T760" s="223">
        <f t="shared" si="69"/>
        <v>5902.0244166666671</v>
      </c>
      <c r="U760" s="221">
        <v>11658</v>
      </c>
      <c r="V760" s="233"/>
      <c r="W760" s="223"/>
      <c r="X760" s="196">
        <f t="shared" si="67"/>
        <v>67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7459.7855833333324</v>
      </c>
      <c r="T761" s="223">
        <f t="shared" si="69"/>
        <v>5902.0244166666671</v>
      </c>
      <c r="U761" s="221">
        <v>11658</v>
      </c>
      <c r="V761" s="233"/>
      <c r="W761" s="223"/>
      <c r="X761" s="196">
        <f t="shared" si="67"/>
        <v>67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7040.5609999999988</v>
      </c>
      <c r="T762" s="223">
        <f t="shared" si="69"/>
        <v>5570.3990000000003</v>
      </c>
      <c r="U762" s="221">
        <v>11658</v>
      </c>
      <c r="V762" s="233"/>
      <c r="W762" s="223"/>
      <c r="X762" s="196">
        <f t="shared" si="67"/>
        <v>67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7040.5609999999988</v>
      </c>
      <c r="T763" s="223">
        <f t="shared" si="69"/>
        <v>5570.3990000000003</v>
      </c>
      <c r="U763" s="221">
        <v>11658</v>
      </c>
      <c r="V763" s="233"/>
      <c r="W763" s="223"/>
      <c r="X763" s="196">
        <f t="shared" si="67"/>
        <v>67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7040.5609999999988</v>
      </c>
      <c r="T764" s="223">
        <f t="shared" si="69"/>
        <v>5570.3990000000003</v>
      </c>
      <c r="U764" s="221">
        <v>11658</v>
      </c>
      <c r="V764" s="233"/>
      <c r="W764" s="223"/>
      <c r="X764" s="196">
        <f t="shared" si="67"/>
        <v>67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7040.5609999999988</v>
      </c>
      <c r="T765" s="223">
        <f t="shared" si="69"/>
        <v>5570.3990000000003</v>
      </c>
      <c r="U765" s="221">
        <v>11658</v>
      </c>
      <c r="V765" s="233"/>
      <c r="W765" s="223"/>
      <c r="X765" s="196">
        <f t="shared" si="67"/>
        <v>67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7040.5609999999988</v>
      </c>
      <c r="T766" s="223">
        <f t="shared" si="69"/>
        <v>5570.3990000000003</v>
      </c>
      <c r="U766" s="221">
        <v>11658</v>
      </c>
      <c r="V766" s="233"/>
      <c r="W766" s="223"/>
      <c r="X766" s="196">
        <f t="shared" si="67"/>
        <v>67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7040.5609999999988</v>
      </c>
      <c r="T767" s="223">
        <f t="shared" si="69"/>
        <v>5570.3990000000003</v>
      </c>
      <c r="U767" s="221">
        <v>11658</v>
      </c>
      <c r="V767" s="233"/>
      <c r="W767" s="223"/>
      <c r="X767" s="196">
        <f t="shared" si="67"/>
        <v>67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7040.5609999999988</v>
      </c>
      <c r="T768" s="223">
        <f t="shared" si="69"/>
        <v>5570.3990000000003</v>
      </c>
      <c r="U768" s="221">
        <v>11658</v>
      </c>
      <c r="V768" s="233"/>
      <c r="W768" s="223"/>
      <c r="X768" s="196">
        <f t="shared" si="67"/>
        <v>67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7040.5609999999988</v>
      </c>
      <c r="T769" s="223">
        <f t="shared" si="69"/>
        <v>5570.3990000000003</v>
      </c>
      <c r="U769" s="221">
        <v>11658</v>
      </c>
      <c r="V769" s="233"/>
      <c r="W769" s="223"/>
      <c r="X769" s="196">
        <f t="shared" si="67"/>
        <v>67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7040.5609999999988</v>
      </c>
      <c r="T770" s="223">
        <f t="shared" si="69"/>
        <v>5570.3990000000003</v>
      </c>
      <c r="U770" s="221">
        <v>11658</v>
      </c>
      <c r="V770" s="233"/>
      <c r="W770" s="223"/>
      <c r="X770" s="196">
        <f t="shared" si="67"/>
        <v>67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7040.5609999999988</v>
      </c>
      <c r="T771" s="223">
        <f t="shared" si="69"/>
        <v>5570.3990000000003</v>
      </c>
      <c r="U771" s="221">
        <v>11658</v>
      </c>
      <c r="V771" s="233"/>
      <c r="W771" s="223"/>
      <c r="X771" s="196">
        <f t="shared" si="67"/>
        <v>67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7040.5609999999988</v>
      </c>
      <c r="T772" s="223">
        <f t="shared" si="69"/>
        <v>5570.3990000000003</v>
      </c>
      <c r="U772" s="221">
        <v>11658</v>
      </c>
      <c r="V772" s="233"/>
      <c r="W772" s="223"/>
      <c r="X772" s="196">
        <f t="shared" si="67"/>
        <v>67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7040.5609999999988</v>
      </c>
      <c r="T773" s="223">
        <f t="shared" si="69"/>
        <v>5570.3990000000003</v>
      </c>
      <c r="U773" s="221">
        <v>11658</v>
      </c>
      <c r="V773" s="233"/>
      <c r="W773" s="223"/>
      <c r="X773" s="196">
        <f t="shared" si="67"/>
        <v>67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7040.5609999999988</v>
      </c>
      <c r="T774" s="223">
        <f t="shared" si="69"/>
        <v>5570.3990000000003</v>
      </c>
      <c r="U774" s="221">
        <v>11658</v>
      </c>
      <c r="V774" s="233"/>
      <c r="W774" s="223"/>
      <c r="X774" s="196">
        <f t="shared" si="67"/>
        <v>67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7040.5609999999988</v>
      </c>
      <c r="T775" s="223">
        <f t="shared" si="69"/>
        <v>5570.3990000000003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67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7040.5609999999988</v>
      </c>
      <c r="T776" s="223">
        <f t="shared" si="69"/>
        <v>5570.3990000000003</v>
      </c>
      <c r="U776" s="221">
        <v>11658</v>
      </c>
      <c r="V776" s="233"/>
      <c r="W776" s="223"/>
      <c r="X776" s="196">
        <f t="shared" si="72"/>
        <v>67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7040.5609999999988</v>
      </c>
      <c r="T777" s="223">
        <f t="shared" si="69"/>
        <v>5570.3990000000003</v>
      </c>
      <c r="U777" s="221">
        <v>11658</v>
      </c>
      <c r="V777" s="233"/>
      <c r="W777" s="223"/>
      <c r="X777" s="196">
        <f t="shared" si="72"/>
        <v>67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7040.5609999999988</v>
      </c>
      <c r="T778" s="223">
        <f t="shared" ref="T778:T801" si="74">N778-S778</f>
        <v>5570.3990000000003</v>
      </c>
      <c r="U778" s="221">
        <v>11658</v>
      </c>
      <c r="V778" s="233"/>
      <c r="W778" s="223"/>
      <c r="X778" s="196">
        <f t="shared" si="72"/>
        <v>67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7040.5609999999988</v>
      </c>
      <c r="T779" s="223">
        <f t="shared" si="74"/>
        <v>5570.3990000000003</v>
      </c>
      <c r="U779" s="221">
        <v>11658</v>
      </c>
      <c r="V779" s="233"/>
      <c r="W779" s="223"/>
      <c r="X779" s="196">
        <f t="shared" si="72"/>
        <v>67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7040.5609999999988</v>
      </c>
      <c r="T780" s="223">
        <f t="shared" si="74"/>
        <v>5570.3990000000003</v>
      </c>
      <c r="U780" s="221">
        <v>11658</v>
      </c>
      <c r="V780" s="233"/>
      <c r="W780" s="223"/>
      <c r="X780" s="196">
        <f t="shared" si="72"/>
        <v>67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11161.217333333334</v>
      </c>
      <c r="T781" s="223">
        <f t="shared" si="74"/>
        <v>8830.0226666666676</v>
      </c>
      <c r="U781" s="221">
        <v>11658</v>
      </c>
      <c r="V781" s="233"/>
      <c r="W781" s="223"/>
      <c r="X781" s="196">
        <f t="shared" si="72"/>
        <v>67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11161.217333333334</v>
      </c>
      <c r="T782" s="223">
        <f t="shared" si="74"/>
        <v>8830.0226666666676</v>
      </c>
      <c r="U782" s="221">
        <v>11658</v>
      </c>
      <c r="V782" s="233"/>
      <c r="W782" s="223"/>
      <c r="X782" s="196">
        <f t="shared" si="72"/>
        <v>67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11161.217333333334</v>
      </c>
      <c r="T783" s="223">
        <f t="shared" si="74"/>
        <v>8830.0226666666676</v>
      </c>
      <c r="U783" s="221">
        <v>11658</v>
      </c>
      <c r="V783" s="233"/>
      <c r="W783" s="223"/>
      <c r="X783" s="196">
        <f t="shared" si="72"/>
        <v>67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11161.217333333334</v>
      </c>
      <c r="T784" s="223">
        <f t="shared" si="74"/>
        <v>8830.0226666666676</v>
      </c>
      <c r="U784" s="221">
        <v>11658</v>
      </c>
      <c r="V784" s="233"/>
      <c r="W784" s="223"/>
      <c r="X784" s="196">
        <f t="shared" si="72"/>
        <v>67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3911.6163333333329</v>
      </c>
      <c r="T785" s="223">
        <f t="shared" si="74"/>
        <v>3095.2636666666672</v>
      </c>
      <c r="U785" s="221">
        <v>11658</v>
      </c>
      <c r="V785" s="233"/>
      <c r="W785" s="223"/>
      <c r="X785" s="196">
        <f t="shared" si="72"/>
        <v>67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3911.6163333333329</v>
      </c>
      <c r="T786" s="223">
        <f t="shared" si="74"/>
        <v>3095.2636666666672</v>
      </c>
      <c r="U786" s="221">
        <v>11658</v>
      </c>
      <c r="V786" s="233"/>
      <c r="W786" s="223"/>
      <c r="X786" s="196">
        <f t="shared" si="72"/>
        <v>67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3911.6163333333329</v>
      </c>
      <c r="T787" s="223">
        <f t="shared" si="74"/>
        <v>3095.2636666666672</v>
      </c>
      <c r="U787" s="221">
        <v>11658</v>
      </c>
      <c r="V787" s="233"/>
      <c r="W787" s="223"/>
      <c r="X787" s="196">
        <f t="shared" si="72"/>
        <v>67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3911.6163333333329</v>
      </c>
      <c r="T788" s="223">
        <f t="shared" si="74"/>
        <v>3095.2636666666672</v>
      </c>
      <c r="U788" s="221">
        <v>11658</v>
      </c>
      <c r="V788" s="233"/>
      <c r="W788" s="223"/>
      <c r="X788" s="196">
        <f t="shared" si="72"/>
        <v>67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3911.6163333333329</v>
      </c>
      <c r="T789" s="223">
        <f t="shared" si="74"/>
        <v>3095.2636666666672</v>
      </c>
      <c r="U789" s="221">
        <v>11658</v>
      </c>
      <c r="V789" s="233"/>
      <c r="W789" s="223"/>
      <c r="X789" s="196">
        <f t="shared" si="72"/>
        <v>67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3911.6163333333329</v>
      </c>
      <c r="T790" s="223">
        <f t="shared" si="74"/>
        <v>3095.2636666666672</v>
      </c>
      <c r="U790" s="221">
        <v>11658</v>
      </c>
      <c r="V790" s="233"/>
      <c r="W790" s="223"/>
      <c r="X790" s="196">
        <f t="shared" si="72"/>
        <v>67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3911.6163333333329</v>
      </c>
      <c r="T791" s="223">
        <f t="shared" si="74"/>
        <v>3095.2636666666672</v>
      </c>
      <c r="U791" s="221">
        <v>11658</v>
      </c>
      <c r="V791" s="233"/>
      <c r="W791" s="223"/>
      <c r="X791" s="196">
        <f t="shared" si="72"/>
        <v>67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3911.6163333333329</v>
      </c>
      <c r="T792" s="223">
        <f t="shared" si="74"/>
        <v>3095.2636666666672</v>
      </c>
      <c r="U792" s="221">
        <v>11658</v>
      </c>
      <c r="V792" s="233"/>
      <c r="W792" s="223"/>
      <c r="X792" s="196">
        <f t="shared" si="72"/>
        <v>67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3911.6163333333329</v>
      </c>
      <c r="T793" s="223">
        <f t="shared" si="74"/>
        <v>3095.2636666666672</v>
      </c>
      <c r="U793" s="221">
        <v>11658</v>
      </c>
      <c r="V793" s="233"/>
      <c r="W793" s="223"/>
      <c r="X793" s="196">
        <f t="shared" si="72"/>
        <v>67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3911.6163333333329</v>
      </c>
      <c r="T794" s="223">
        <f t="shared" si="74"/>
        <v>3095.2636666666672</v>
      </c>
      <c r="U794" s="221">
        <v>11658</v>
      </c>
      <c r="V794" s="233"/>
      <c r="W794" s="223"/>
      <c r="X794" s="196">
        <f t="shared" si="72"/>
        <v>67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3911.6163333333329</v>
      </c>
      <c r="T795" s="223">
        <f t="shared" si="74"/>
        <v>3095.2636666666672</v>
      </c>
      <c r="U795" s="221">
        <v>11658</v>
      </c>
      <c r="V795" s="233"/>
      <c r="W795" s="223"/>
      <c r="X795" s="196">
        <f t="shared" si="72"/>
        <v>67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3911.6163333333329</v>
      </c>
      <c r="T796" s="223">
        <f t="shared" si="74"/>
        <v>3095.2636666666672</v>
      </c>
      <c r="U796" s="221">
        <v>11658</v>
      </c>
      <c r="V796" s="233"/>
      <c r="W796" s="223"/>
      <c r="X796" s="196">
        <f t="shared" si="72"/>
        <v>67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3911.6163333333329</v>
      </c>
      <c r="T797" s="223">
        <f t="shared" si="74"/>
        <v>3095.2636666666672</v>
      </c>
      <c r="U797" s="221">
        <v>11658</v>
      </c>
      <c r="V797" s="233"/>
      <c r="W797" s="223"/>
      <c r="X797" s="196">
        <f t="shared" si="72"/>
        <v>67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3911.6163333333329</v>
      </c>
      <c r="T798" s="223">
        <f t="shared" si="74"/>
        <v>3095.2636666666672</v>
      </c>
      <c r="U798" s="221">
        <v>11658</v>
      </c>
      <c r="V798" s="233"/>
      <c r="W798" s="223"/>
      <c r="X798" s="196">
        <f t="shared" si="72"/>
        <v>67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3911.6163333333329</v>
      </c>
      <c r="T799" s="223">
        <f t="shared" si="74"/>
        <v>3095.2636666666672</v>
      </c>
      <c r="U799" s="221">
        <v>11658</v>
      </c>
      <c r="V799" s="233"/>
      <c r="W799" s="223"/>
      <c r="X799" s="196">
        <f t="shared" si="72"/>
        <v>67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5498.85</v>
      </c>
      <c r="T800" s="476">
        <f t="shared" si="74"/>
        <v>4976.1499999999996</v>
      </c>
      <c r="W800" s="223"/>
      <c r="X800" s="236">
        <f t="shared" si="72"/>
        <v>63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6270.4693333333335</v>
      </c>
      <c r="T801" s="476">
        <f t="shared" si="74"/>
        <v>5487.6606666666657</v>
      </c>
      <c r="W801" s="223"/>
      <c r="X801" s="236">
        <f t="shared" si="72"/>
        <v>64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1147</v>
      </c>
      <c r="T802" s="223">
        <f t="shared" ref="T802:T852" si="75">N802-S802</f>
        <v>1148</v>
      </c>
      <c r="W802" s="223"/>
      <c r="X802" s="196">
        <f t="shared" si="72"/>
        <v>60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1147</v>
      </c>
      <c r="T803" s="223">
        <f t="shared" si="75"/>
        <v>1148</v>
      </c>
      <c r="W803" s="223"/>
      <c r="X803" s="196">
        <f t="shared" si="72"/>
        <v>60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2613.3075000000003</v>
      </c>
      <c r="T804" s="223">
        <f t="shared" si="75"/>
        <v>3195.0425</v>
      </c>
      <c r="W804" s="223"/>
      <c r="X804" s="196">
        <f t="shared" si="72"/>
        <v>54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2613.3075000000003</v>
      </c>
      <c r="T805" s="223">
        <f t="shared" si="75"/>
        <v>3195.0425</v>
      </c>
      <c r="W805" s="223"/>
      <c r="X805" s="196">
        <f t="shared" si="72"/>
        <v>54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2613.3075000000003</v>
      </c>
      <c r="T806" s="223">
        <f t="shared" si="75"/>
        <v>3195.0425</v>
      </c>
      <c r="W806" s="223"/>
      <c r="X806" s="196">
        <f t="shared" si="72"/>
        <v>54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2613.3075000000003</v>
      </c>
      <c r="T807" s="223">
        <f t="shared" si="75"/>
        <v>3195.0425</v>
      </c>
      <c r="W807" s="223"/>
      <c r="X807" s="196">
        <f t="shared" si="72"/>
        <v>54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2613.3075000000003</v>
      </c>
      <c r="T808" s="223">
        <f t="shared" si="75"/>
        <v>3195.0425</v>
      </c>
      <c r="W808" s="223"/>
      <c r="X808" s="196">
        <f t="shared" si="72"/>
        <v>54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2613.3075000000003</v>
      </c>
      <c r="T809" s="223">
        <f t="shared" si="75"/>
        <v>3195.0425</v>
      </c>
      <c r="W809" s="223"/>
      <c r="X809" s="196">
        <f t="shared" si="72"/>
        <v>54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2613.3075000000003</v>
      </c>
      <c r="T810" s="223">
        <f t="shared" si="75"/>
        <v>3195.0425</v>
      </c>
      <c r="W810" s="223"/>
      <c r="X810" s="196">
        <f t="shared" si="72"/>
        <v>54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2613.3075000000003</v>
      </c>
      <c r="T811" s="223">
        <f t="shared" si="75"/>
        <v>3195.0425</v>
      </c>
      <c r="W811" s="223"/>
      <c r="X811" s="196">
        <f t="shared" si="72"/>
        <v>54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2613.3075000000003</v>
      </c>
      <c r="T812" s="223">
        <f t="shared" si="75"/>
        <v>3195.0425</v>
      </c>
      <c r="W812" s="223"/>
      <c r="X812" s="196">
        <f t="shared" si="72"/>
        <v>54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2613.3075000000003</v>
      </c>
      <c r="T813" s="223">
        <f t="shared" si="75"/>
        <v>3195.0425</v>
      </c>
      <c r="W813" s="223"/>
      <c r="X813" s="196">
        <f t="shared" si="72"/>
        <v>54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2613.3075000000003</v>
      </c>
      <c r="T814" s="223">
        <f t="shared" si="75"/>
        <v>3195.0425</v>
      </c>
      <c r="W814" s="223"/>
      <c r="X814" s="196">
        <f t="shared" si="72"/>
        <v>54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2613.3164999999999</v>
      </c>
      <c r="T815" s="223">
        <f t="shared" si="75"/>
        <v>3195.0535</v>
      </c>
      <c r="W815" s="223"/>
      <c r="X815" s="196">
        <f t="shared" si="72"/>
        <v>54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9380.0250000000015</v>
      </c>
      <c r="T816" s="223">
        <f t="shared" si="75"/>
        <v>14569.974999999999</v>
      </c>
      <c r="W816" s="223"/>
      <c r="X816" s="196">
        <f t="shared" si="72"/>
        <v>47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9380.0250000000015</v>
      </c>
      <c r="T817" s="223">
        <f t="shared" si="75"/>
        <v>14569.974999999999</v>
      </c>
      <c r="W817" s="223"/>
      <c r="X817" s="196">
        <f t="shared" si="72"/>
        <v>47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23497.649999999998</v>
      </c>
      <c r="T818" s="223">
        <f t="shared" si="75"/>
        <v>36497.350000000006</v>
      </c>
      <c r="W818" s="223"/>
      <c r="X818" s="196">
        <f t="shared" si="72"/>
        <v>47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23497.649999999998</v>
      </c>
      <c r="T819" s="223">
        <f t="shared" si="75"/>
        <v>36497.350000000006</v>
      </c>
      <c r="W819" s="223"/>
      <c r="X819" s="196">
        <f t="shared" si="72"/>
        <v>47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1774.9176666666669</v>
      </c>
      <c r="T820" s="223">
        <f t="shared" si="75"/>
        <v>2856.3023333333331</v>
      </c>
      <c r="W820" s="223"/>
      <c r="X820" s="196">
        <f t="shared" si="72"/>
        <v>46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1001.5848333333333</v>
      </c>
      <c r="T821" s="223">
        <f t="shared" si="75"/>
        <v>1612.2451666666666</v>
      </c>
      <c r="W821" s="223"/>
      <c r="X821" s="196">
        <f t="shared" si="72"/>
        <v>46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2754.0583333333334</v>
      </c>
      <c r="T822" s="223">
        <f t="shared" si="75"/>
        <v>4431.4416666666666</v>
      </c>
      <c r="W822" s="223"/>
      <c r="X822" s="196">
        <f t="shared" si="72"/>
        <v>46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1465.8168333333333</v>
      </c>
      <c r="T823" s="223">
        <f t="shared" si="75"/>
        <v>2359.0531666666666</v>
      </c>
      <c r="W823" s="223"/>
      <c r="X823" s="196">
        <f t="shared" si="72"/>
        <v>46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56810.674666666666</v>
      </c>
      <c r="T824" s="223">
        <f t="shared" si="75"/>
        <v>91392.085333333351</v>
      </c>
      <c r="W824" s="223"/>
      <c r="X824" s="196">
        <f t="shared" si="72"/>
        <v>46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8950.5266666666666</v>
      </c>
      <c r="T825" s="223">
        <f t="shared" si="75"/>
        <v>14399.673333333334</v>
      </c>
      <c r="W825" s="223"/>
      <c r="X825" s="196">
        <f t="shared" si="72"/>
        <v>46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2738.7208333333333</v>
      </c>
      <c r="T826" s="223">
        <f t="shared" si="75"/>
        <v>3835.209166666667</v>
      </c>
      <c r="W826" s="223"/>
      <c r="X826" s="196">
        <f t="shared" si="72"/>
        <v>50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2738.7208333333333</v>
      </c>
      <c r="T827" s="223">
        <f t="shared" si="75"/>
        <v>3835.209166666667</v>
      </c>
      <c r="W827" s="223"/>
      <c r="X827" s="196">
        <f t="shared" si="72"/>
        <v>50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2417.458333333333</v>
      </c>
      <c r="T828" s="223">
        <f t="shared" si="75"/>
        <v>3385.4416666666666</v>
      </c>
      <c r="W828" s="223"/>
      <c r="X828" s="196">
        <f t="shared" si="72"/>
        <v>50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1635.3249999999998</v>
      </c>
      <c r="T829" s="223">
        <f t="shared" si="75"/>
        <v>2290.4550000000004</v>
      </c>
      <c r="W829" s="223"/>
      <c r="X829" s="196">
        <f t="shared" si="72"/>
        <v>50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1635.3291666666667</v>
      </c>
      <c r="T830" s="223">
        <f t="shared" si="75"/>
        <v>2290.4608333333335</v>
      </c>
      <c r="W830" s="223"/>
      <c r="X830" s="196">
        <f t="shared" si="72"/>
        <v>50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1635.3291666666667</v>
      </c>
      <c r="T831" s="223">
        <f t="shared" si="75"/>
        <v>2290.4608333333335</v>
      </c>
      <c r="W831" s="223"/>
      <c r="X831" s="196">
        <f t="shared" si="72"/>
        <v>50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787.17916666666667</v>
      </c>
      <c r="T832" s="223">
        <f t="shared" si="75"/>
        <v>1103.0508333333332</v>
      </c>
      <c r="W832" s="223"/>
      <c r="X832" s="196">
        <f t="shared" si="72"/>
        <v>50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9281.6056666666682</v>
      </c>
      <c r="T833" s="223">
        <f t="shared" si="75"/>
        <v>12138.484333333332</v>
      </c>
      <c r="W833" s="223"/>
      <c r="X833" s="196">
        <f t="shared" si="72"/>
        <v>52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9281.6056666666682</v>
      </c>
      <c r="T834" s="223">
        <f t="shared" si="75"/>
        <v>12138.484333333332</v>
      </c>
      <c r="W834" s="223"/>
      <c r="X834" s="196">
        <f t="shared" si="72"/>
        <v>52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9281.6056666666682</v>
      </c>
      <c r="T835" s="223">
        <f t="shared" si="75"/>
        <v>12138.484333333332</v>
      </c>
      <c r="W835" s="223"/>
      <c r="X835" s="196">
        <f t="shared" si="72"/>
        <v>52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9281.6056666666682</v>
      </c>
      <c r="T836" s="223">
        <f t="shared" si="75"/>
        <v>12138.484333333332</v>
      </c>
      <c r="W836" s="223"/>
      <c r="X836" s="196">
        <f t="shared" si="72"/>
        <v>52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9281.6056666666682</v>
      </c>
      <c r="T837" s="223">
        <f t="shared" si="75"/>
        <v>12138.484333333332</v>
      </c>
      <c r="W837" s="223"/>
      <c r="X837" s="196">
        <f t="shared" si="72"/>
        <v>52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9281.6056666666682</v>
      </c>
      <c r="T838" s="223">
        <f t="shared" si="75"/>
        <v>12138.484333333332</v>
      </c>
      <c r="W838" s="223"/>
      <c r="X838" s="196">
        <f t="shared" si="72"/>
        <v>52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9281.6056666666682</v>
      </c>
      <c r="T839" s="223">
        <f t="shared" si="75"/>
        <v>12138.484333333332</v>
      </c>
      <c r="W839" s="223"/>
      <c r="X839" s="196">
        <f t="shared" ref="X839:X869" si="78">IF((DATEDIF(G839,X$4,"m"))&gt;=120,120,(DATEDIF(G839,X$4,"m")))</f>
        <v>52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1455.8333333333333</v>
      </c>
      <c r="T840" s="223">
        <f t="shared" si="75"/>
        <v>2039.1666666666667</v>
      </c>
      <c r="W840" s="223"/>
      <c r="X840" s="196">
        <f t="shared" si="78"/>
        <v>50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877.60000000000014</v>
      </c>
      <c r="T841" s="223">
        <f t="shared" si="75"/>
        <v>1317.3999999999999</v>
      </c>
      <c r="W841" s="223"/>
      <c r="X841" s="196">
        <f t="shared" si="78"/>
        <v>48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5768.7854166666657</v>
      </c>
      <c r="T842" s="223">
        <f t="shared" si="75"/>
        <v>11116.464583333334</v>
      </c>
      <c r="W842" s="223"/>
      <c r="X842" s="196">
        <f t="shared" si="78"/>
        <v>41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4026.3733333333334</v>
      </c>
      <c r="T843" s="223">
        <f t="shared" si="75"/>
        <v>8053.7466666666678</v>
      </c>
      <c r="U843" s="197">
        <v>15039</v>
      </c>
      <c r="W843" s="223"/>
      <c r="X843" s="196">
        <f t="shared" si="78"/>
        <v>40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34013.186666666668</v>
      </c>
      <c r="T844" s="223">
        <f t="shared" si="75"/>
        <v>68027.373333333322</v>
      </c>
      <c r="U844" s="197">
        <v>15039</v>
      </c>
      <c r="W844" s="223"/>
      <c r="X844" s="196">
        <f t="shared" si="78"/>
        <v>40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13083.886666666667</v>
      </c>
      <c r="T845" s="223">
        <f t="shared" si="75"/>
        <v>26168.773333333338</v>
      </c>
      <c r="U845" s="197">
        <v>15038</v>
      </c>
      <c r="W845" s="223"/>
      <c r="X845" s="196">
        <f t="shared" si="78"/>
        <v>40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8066.5366666666669</v>
      </c>
      <c r="T846" s="223">
        <f t="shared" si="75"/>
        <v>16134.073333333334</v>
      </c>
      <c r="U846" s="197">
        <v>15167</v>
      </c>
      <c r="W846" s="223"/>
      <c r="X846" s="196">
        <f t="shared" si="78"/>
        <v>40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7551.8499999999995</v>
      </c>
      <c r="T847" s="223">
        <f t="shared" si="75"/>
        <v>15104.7</v>
      </c>
      <c r="U847" s="197">
        <v>15167</v>
      </c>
      <c r="W847" s="223"/>
      <c r="X847" s="196">
        <f t="shared" si="78"/>
        <v>40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7851.2466666666669</v>
      </c>
      <c r="T848" s="223">
        <f t="shared" si="75"/>
        <v>15703.493333333336</v>
      </c>
      <c r="U848" s="197">
        <v>15167</v>
      </c>
      <c r="W848" s="223"/>
      <c r="X848" s="196">
        <f t="shared" si="78"/>
        <v>40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5557.72</v>
      </c>
      <c r="T849" s="223">
        <f t="shared" si="75"/>
        <v>11116.439999999999</v>
      </c>
      <c r="U849" s="197">
        <v>15167</v>
      </c>
      <c r="W849" s="223"/>
      <c r="X849" s="196">
        <f t="shared" si="78"/>
        <v>40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7212.1757500000012</v>
      </c>
      <c r="T850" s="223">
        <f t="shared" si="75"/>
        <v>14980.134249999999</v>
      </c>
      <c r="U850" s="197">
        <v>15167</v>
      </c>
      <c r="W850" s="223"/>
      <c r="X850" s="196">
        <f t="shared" si="78"/>
        <v>39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2121.7690000000002</v>
      </c>
      <c r="T851" s="223">
        <f t="shared" si="75"/>
        <v>4407.7510000000002</v>
      </c>
      <c r="U851" s="197">
        <v>15167</v>
      </c>
      <c r="W851" s="223"/>
      <c r="X851" s="196">
        <f t="shared" si="78"/>
        <v>39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2917.1447499999999</v>
      </c>
      <c r="T852" s="223">
        <f t="shared" si="75"/>
        <v>6059.6852500000005</v>
      </c>
      <c r="U852" s="197">
        <v>15167</v>
      </c>
      <c r="W852" s="223"/>
      <c r="X852" s="196">
        <f t="shared" si="78"/>
        <v>39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5796.9014999999999</v>
      </c>
      <c r="T853" s="198">
        <f t="shared" ref="T853:T869" si="80">N853-S853</f>
        <v>12040.718499999999</v>
      </c>
      <c r="U853" s="197">
        <v>15167</v>
      </c>
      <c r="W853" s="223"/>
      <c r="X853" s="196">
        <f t="shared" si="78"/>
        <v>39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1644.7666666666667</v>
      </c>
      <c r="T854" s="198">
        <f t="shared" si="80"/>
        <v>3550.2333333333336</v>
      </c>
      <c r="U854" s="197">
        <v>15291</v>
      </c>
      <c r="W854" s="223"/>
      <c r="X854" s="196">
        <f t="shared" si="78"/>
        <v>38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2531.4269999999997</v>
      </c>
      <c r="T855" s="198">
        <f t="shared" si="80"/>
        <v>5463.5529999999999</v>
      </c>
      <c r="U855" s="209">
        <v>15308</v>
      </c>
      <c r="W855" s="223"/>
      <c r="X855" s="196">
        <f t="shared" si="78"/>
        <v>38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2773.15</v>
      </c>
      <c r="T856" s="198">
        <f t="shared" si="80"/>
        <v>6221.85</v>
      </c>
      <c r="U856" s="209">
        <v>15408</v>
      </c>
      <c r="W856" s="223"/>
      <c r="X856" s="196">
        <f t="shared" si="78"/>
        <v>37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16827.150000000001</v>
      </c>
      <c r="T857" s="198">
        <f t="shared" si="80"/>
        <v>39264.35</v>
      </c>
      <c r="U857" s="209">
        <v>15607</v>
      </c>
      <c r="W857" s="223"/>
      <c r="X857" s="196">
        <f t="shared" si="78"/>
        <v>36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12448.952666666668</v>
      </c>
      <c r="T858" s="198">
        <f t="shared" si="80"/>
        <v>31489.527333333335</v>
      </c>
      <c r="U858" s="209"/>
      <c r="W858" s="223"/>
      <c r="X858" s="196">
        <f t="shared" si="78"/>
        <v>34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1098.3499999999999</v>
      </c>
      <c r="T859" s="198">
        <f t="shared" si="80"/>
        <v>2896.65</v>
      </c>
      <c r="U859" s="197">
        <v>16105</v>
      </c>
      <c r="W859" s="223"/>
      <c r="X859" s="196">
        <f t="shared" si="78"/>
        <v>33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1043.3499999999999</v>
      </c>
      <c r="T860" s="198">
        <f t="shared" si="80"/>
        <v>2751.65</v>
      </c>
      <c r="U860" s="197">
        <v>16105</v>
      </c>
      <c r="W860" s="223"/>
      <c r="X860" s="196">
        <f t="shared" si="78"/>
        <v>33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425.06666666666666</v>
      </c>
      <c r="T861" s="198">
        <f t="shared" si="80"/>
        <v>1169.9333333333334</v>
      </c>
      <c r="U861" s="197">
        <v>16236</v>
      </c>
      <c r="W861" s="223"/>
      <c r="X861" s="196">
        <f t="shared" si="78"/>
        <v>32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425.06666666666666</v>
      </c>
      <c r="T862" s="198">
        <f t="shared" si="80"/>
        <v>1169.9333333333334</v>
      </c>
      <c r="U862" s="197">
        <v>16236</v>
      </c>
      <c r="W862" s="223"/>
      <c r="X862" s="196">
        <f t="shared" si="78"/>
        <v>32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4949.0666666666666</v>
      </c>
      <c r="T863" s="198">
        <f t="shared" si="80"/>
        <v>13610.933333333334</v>
      </c>
      <c r="U863" s="197">
        <v>16048</v>
      </c>
      <c r="W863" s="223"/>
      <c r="X863" s="196">
        <f t="shared" si="78"/>
        <v>32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2598.1333333333332</v>
      </c>
      <c r="T864" s="198">
        <f t="shared" si="80"/>
        <v>7145.8666666666668</v>
      </c>
      <c r="U864" s="197">
        <v>16048</v>
      </c>
      <c r="W864" s="223"/>
      <c r="X864" s="196">
        <f t="shared" si="78"/>
        <v>32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24752.208333333336</v>
      </c>
      <c r="T865" s="198">
        <f t="shared" si="80"/>
        <v>71063.791666666657</v>
      </c>
      <c r="U865" s="197"/>
      <c r="W865" s="223"/>
      <c r="X865" s="196">
        <f t="shared" si="78"/>
        <v>31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1389.327</v>
      </c>
      <c r="T866" s="198">
        <f t="shared" si="80"/>
        <v>3989.7129999999997</v>
      </c>
      <c r="U866" s="197">
        <v>16181</v>
      </c>
      <c r="W866" s="223"/>
      <c r="X866" s="196">
        <f t="shared" si="78"/>
        <v>31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510.21091666666672</v>
      </c>
      <c r="T867" s="198">
        <f t="shared" si="80"/>
        <v>1465.7990833333333</v>
      </c>
      <c r="U867" s="197">
        <v>16181</v>
      </c>
      <c r="W867" s="223"/>
      <c r="X867" s="196">
        <f t="shared" si="78"/>
        <v>31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1249.8450833333334</v>
      </c>
      <c r="T868" s="198">
        <f t="shared" si="80"/>
        <v>3589.2649166666661</v>
      </c>
      <c r="U868" s="197">
        <v>16181</v>
      </c>
      <c r="W868" s="223"/>
      <c r="X868" s="196">
        <f t="shared" si="78"/>
        <v>31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2581.7833333333333</v>
      </c>
      <c r="T869" s="198">
        <f t="shared" si="80"/>
        <v>7413.2166666666672</v>
      </c>
      <c r="U869" s="197">
        <v>16312</v>
      </c>
      <c r="W869" s="223"/>
      <c r="X869" s="196">
        <f t="shared" si="78"/>
        <v>31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5602225.2157499846</v>
      </c>
      <c r="T871" s="189">
        <f>SUM(T7:T870)</f>
        <v>2444701.22425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1278.9606666666666</v>
      </c>
      <c r="T874" s="223">
        <f>N874-S874</f>
        <v>4202.2993333333334</v>
      </c>
      <c r="U874" s="221">
        <v>16617</v>
      </c>
      <c r="V874" s="233"/>
      <c r="W874" s="222"/>
      <c r="X874" s="196">
        <f>IF((DATEDIF(G874,X$4,"m"))&gt;=120,120,(DATEDIF(G874,X$4,"m")))</f>
        <v>28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1278.9606666666666</v>
      </c>
      <c r="T875" s="223">
        <f>N875-S875</f>
        <v>4202.2993333333334</v>
      </c>
      <c r="U875" s="221">
        <v>16617</v>
      </c>
      <c r="V875" s="233"/>
      <c r="W875" s="222"/>
      <c r="X875" s="196">
        <f>IF((DATEDIF(G875,X$4,"m"))&gt;=120,120,(DATEDIF(G875,X$4,"m")))</f>
        <v>28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2557.9213333333332</v>
      </c>
      <c r="T876" s="421">
        <f>SUM(T874:T875)</f>
        <v>8404.5986666666668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1294.2141666666669</v>
      </c>
      <c r="T878" s="223">
        <f>N878-S878</f>
        <v>5765.1358333333337</v>
      </c>
      <c r="U878" s="221">
        <v>17327</v>
      </c>
      <c r="V878" s="233"/>
      <c r="W878" s="222"/>
      <c r="X878" s="196">
        <f>IF((DATEDIF(G878,X$4,"m"))&gt;=120,120,(DATEDIF(G878,X$4,"m")))</f>
        <v>22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1294.2141666666669</v>
      </c>
      <c r="T879" s="223">
        <f t="shared" ref="T879:T882" si="85">N879-S879</f>
        <v>5765.1358333333337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22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1294.2141666666669</v>
      </c>
      <c r="T880" s="223">
        <f t="shared" si="85"/>
        <v>5765.1358333333337</v>
      </c>
      <c r="U880" s="221">
        <v>17327</v>
      </c>
      <c r="V880" s="233"/>
      <c r="W880" s="222"/>
      <c r="X880" s="196">
        <f t="shared" si="86"/>
        <v>22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1294.2141666666669</v>
      </c>
      <c r="T881" s="223">
        <f t="shared" si="85"/>
        <v>5765.1358333333337</v>
      </c>
      <c r="U881" s="221">
        <v>17327</v>
      </c>
      <c r="V881" s="233"/>
      <c r="W881" s="222"/>
      <c r="X881" s="196">
        <f t="shared" si="86"/>
        <v>22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1294.2141666666669</v>
      </c>
      <c r="T882" s="223">
        <f t="shared" si="85"/>
        <v>5765.1358333333337</v>
      </c>
      <c r="U882" s="221">
        <v>17327</v>
      </c>
      <c r="V882" s="233"/>
      <c r="W882" s="222"/>
      <c r="X882" s="196">
        <f t="shared" si="86"/>
        <v>22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1443.1578333333334</v>
      </c>
      <c r="T883" s="223">
        <f t="shared" ref="T883" si="88">N883-S883</f>
        <v>6428.6121666666668</v>
      </c>
      <c r="U883" s="221">
        <v>17327</v>
      </c>
      <c r="V883" s="233"/>
      <c r="W883" s="222"/>
      <c r="X883" s="196">
        <f t="shared" ref="X883" si="89">IF((DATEDIF(G883,X$4,"m"))&gt;=120,120,(DATEDIF(G883,X$4,"m")))</f>
        <v>22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554.50633333333326</v>
      </c>
      <c r="T884" s="223">
        <f t="shared" ref="T884" si="91">N884-S884</f>
        <v>2470.0736666666667</v>
      </c>
      <c r="U884" s="221">
        <v>17327</v>
      </c>
      <c r="V884" s="233"/>
      <c r="W884" s="222"/>
      <c r="X884" s="196">
        <f t="shared" ref="X884" si="92">IF((DATEDIF(G884,X$4,"m"))&gt;=120,120,(DATEDIF(G884,X$4,"m")))</f>
        <v>22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120.26300000000001</v>
      </c>
      <c r="T885" s="223">
        <f t="shared" ref="T885" si="94">N885-S885</f>
        <v>535.71699999999998</v>
      </c>
      <c r="U885" s="221">
        <v>17327</v>
      </c>
      <c r="V885" s="233"/>
      <c r="W885" s="222"/>
      <c r="X885" s="196">
        <f t="shared" ref="X885" si="95">IF((DATEDIF(G885,X$4,"m"))&gt;=120,120,(DATEDIF(G885,X$4,"m")))</f>
        <v>22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120.26300000000001</v>
      </c>
      <c r="T886" s="223">
        <f t="shared" ref="T886:T890" si="97">N886-S886</f>
        <v>535.71699999999998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22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120.26300000000001</v>
      </c>
      <c r="T887" s="223">
        <f t="shared" si="97"/>
        <v>535.71699999999998</v>
      </c>
      <c r="U887" s="221">
        <v>17327</v>
      </c>
      <c r="V887" s="233"/>
      <c r="W887" s="222"/>
      <c r="X887" s="196">
        <f t="shared" si="98"/>
        <v>22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120.26300000000001</v>
      </c>
      <c r="T888" s="223">
        <f t="shared" si="97"/>
        <v>535.71699999999998</v>
      </c>
      <c r="U888" s="221">
        <v>17327</v>
      </c>
      <c r="V888" s="233"/>
      <c r="W888" s="222"/>
      <c r="X888" s="196">
        <f t="shared" si="98"/>
        <v>22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120.26300000000001</v>
      </c>
      <c r="T889" s="223">
        <f t="shared" si="97"/>
        <v>535.71699999999998</v>
      </c>
      <c r="U889" s="221">
        <v>17327</v>
      </c>
      <c r="V889" s="233"/>
      <c r="W889" s="222"/>
      <c r="X889" s="196">
        <f t="shared" si="98"/>
        <v>22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1849.8296666666665</v>
      </c>
      <c r="T890" s="223">
        <f t="shared" si="97"/>
        <v>8240.150333333333</v>
      </c>
      <c r="U890" s="221">
        <v>17327</v>
      </c>
      <c r="V890" s="233"/>
      <c r="W890" s="222"/>
      <c r="X890" s="196">
        <f t="shared" si="98"/>
        <v>22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10919.879666666671</v>
      </c>
      <c r="T891" s="421">
        <f>SUM(T878:T890)</f>
        <v>48643.100333333314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2165.6249495999996</v>
      </c>
      <c r="T893" s="223">
        <f t="shared" ref="T893" si="100">N893-S893</f>
        <v>10209.374762399999</v>
      </c>
      <c r="U893" s="221">
        <v>17317</v>
      </c>
      <c r="X893" s="196">
        <f t="shared" ref="X893:X956" si="101">IF((DATEDIF(G893,X$4,"m"))&gt;=120,120,(DATEDIF(G893,X$4,"m")))</f>
        <v>21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2165.632623</v>
      </c>
      <c r="T894" s="223">
        <f t="shared" ref="T894:T944" si="103">N894-S894</f>
        <v>10209.410936999999</v>
      </c>
      <c r="U894" s="221">
        <v>17317</v>
      </c>
      <c r="X894" s="196">
        <f t="shared" si="101"/>
        <v>21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2165.632623</v>
      </c>
      <c r="T895" s="223">
        <f t="shared" si="103"/>
        <v>10209.410936999999</v>
      </c>
      <c r="U895" s="221">
        <v>17317</v>
      </c>
      <c r="X895" s="196">
        <f t="shared" si="101"/>
        <v>21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2165.632623</v>
      </c>
      <c r="T896" s="223">
        <f t="shared" si="103"/>
        <v>10209.410936999999</v>
      </c>
      <c r="U896" s="221">
        <v>17317</v>
      </c>
      <c r="X896" s="196">
        <f t="shared" si="101"/>
        <v>21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1223.7748425</v>
      </c>
      <c r="T897" s="223">
        <f t="shared" si="103"/>
        <v>5769.2242574999991</v>
      </c>
      <c r="U897" s="221">
        <v>17317</v>
      </c>
      <c r="X897" s="196">
        <f t="shared" si="101"/>
        <v>21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1223.7748425</v>
      </c>
      <c r="T898" s="223">
        <f t="shared" si="103"/>
        <v>5769.2242574999991</v>
      </c>
      <c r="U898" s="221">
        <v>17317</v>
      </c>
      <c r="X898" s="196">
        <f t="shared" si="101"/>
        <v>21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1223.7748425</v>
      </c>
      <c r="T899" s="223">
        <f t="shared" si="103"/>
        <v>5769.2242574999991</v>
      </c>
      <c r="U899" s="221">
        <v>17317</v>
      </c>
      <c r="X899" s="196">
        <f t="shared" si="101"/>
        <v>21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1223.7748425</v>
      </c>
      <c r="T900" s="223">
        <f t="shared" si="103"/>
        <v>5769.2242574999991</v>
      </c>
      <c r="U900" s="221">
        <v>17317</v>
      </c>
      <c r="X900" s="196">
        <f t="shared" si="101"/>
        <v>21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1223.7748425</v>
      </c>
      <c r="T901" s="223">
        <f t="shared" si="103"/>
        <v>5769.2242574999991</v>
      </c>
      <c r="U901" s="221">
        <v>17317</v>
      </c>
      <c r="X901" s="196">
        <f t="shared" si="101"/>
        <v>21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1223.7748425</v>
      </c>
      <c r="T902" s="223">
        <f t="shared" si="103"/>
        <v>5769.2242574999991</v>
      </c>
      <c r="U902" s="221">
        <v>17317</v>
      </c>
      <c r="X902" s="196">
        <f t="shared" si="101"/>
        <v>21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264.59984249999997</v>
      </c>
      <c r="T903" s="223">
        <f t="shared" si="103"/>
        <v>1247.3992575</v>
      </c>
      <c r="U903" s="221">
        <v>17317</v>
      </c>
      <c r="X903" s="196">
        <f t="shared" si="101"/>
        <v>21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264.59984249999997</v>
      </c>
      <c r="T904" s="223">
        <f t="shared" si="103"/>
        <v>1247.3992575</v>
      </c>
      <c r="U904" s="221">
        <v>17317</v>
      </c>
      <c r="X904" s="196">
        <f t="shared" si="101"/>
        <v>21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264.59984249999997</v>
      </c>
      <c r="T905" s="223">
        <f t="shared" si="103"/>
        <v>1247.3992575</v>
      </c>
      <c r="U905" s="221">
        <v>17317</v>
      </c>
      <c r="X905" s="196">
        <f t="shared" si="101"/>
        <v>21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264.59984249999997</v>
      </c>
      <c r="T906" s="223">
        <f t="shared" si="103"/>
        <v>1247.3992575</v>
      </c>
      <c r="U906" s="221">
        <v>17317</v>
      </c>
      <c r="X906" s="196">
        <f t="shared" si="101"/>
        <v>21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264.59984249999997</v>
      </c>
      <c r="T907" s="223">
        <f t="shared" si="103"/>
        <v>1247.3992575</v>
      </c>
      <c r="U907" s="221">
        <v>17317</v>
      </c>
      <c r="X907" s="196">
        <f t="shared" si="101"/>
        <v>21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264.59984249999997</v>
      </c>
      <c r="T908" s="223">
        <f t="shared" si="103"/>
        <v>1247.3992575</v>
      </c>
      <c r="U908" s="221">
        <v>17317</v>
      </c>
      <c r="X908" s="196">
        <f t="shared" si="101"/>
        <v>21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264.59984249999997</v>
      </c>
      <c r="T909" s="223">
        <f t="shared" si="103"/>
        <v>1247.3992575</v>
      </c>
      <c r="U909" s="221">
        <v>17317</v>
      </c>
      <c r="X909" s="196">
        <f t="shared" si="101"/>
        <v>21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264.59984249999997</v>
      </c>
      <c r="T910" s="223">
        <f t="shared" si="103"/>
        <v>1247.3992575</v>
      </c>
      <c r="U910" s="221">
        <v>17317</v>
      </c>
      <c r="X910" s="196">
        <f t="shared" si="101"/>
        <v>21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264.59984249999997</v>
      </c>
      <c r="T911" s="223">
        <f t="shared" si="103"/>
        <v>1247.3992575</v>
      </c>
      <c r="U911" s="221">
        <v>17317</v>
      </c>
      <c r="X911" s="196">
        <f t="shared" si="101"/>
        <v>21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264.59984249999997</v>
      </c>
      <c r="T912" s="223">
        <f t="shared" si="103"/>
        <v>1247.3992575</v>
      </c>
      <c r="U912" s="221">
        <v>17317</v>
      </c>
      <c r="X912" s="196">
        <f t="shared" si="101"/>
        <v>21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264.59984249999997</v>
      </c>
      <c r="T913" s="223">
        <f t="shared" si="103"/>
        <v>1247.3992575</v>
      </c>
      <c r="U913" s="221">
        <v>17317</v>
      </c>
      <c r="X913" s="196">
        <f t="shared" si="101"/>
        <v>21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264.59984249999997</v>
      </c>
      <c r="T914" s="223">
        <f t="shared" si="103"/>
        <v>1247.3992575</v>
      </c>
      <c r="U914" s="221">
        <v>17317</v>
      </c>
      <c r="X914" s="196">
        <f t="shared" si="101"/>
        <v>21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264.59984249999997</v>
      </c>
      <c r="T915" s="223">
        <f t="shared" si="103"/>
        <v>1247.3992575</v>
      </c>
      <c r="U915" s="221">
        <v>17317</v>
      </c>
      <c r="X915" s="196">
        <f t="shared" si="101"/>
        <v>21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264.59984249999997</v>
      </c>
      <c r="T916" s="223">
        <f t="shared" si="103"/>
        <v>1247.3992575</v>
      </c>
      <c r="U916" s="221">
        <v>17317</v>
      </c>
      <c r="X916" s="196">
        <f t="shared" si="101"/>
        <v>21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264.59984249999997</v>
      </c>
      <c r="T917" s="223">
        <f t="shared" si="103"/>
        <v>1247.3992575</v>
      </c>
      <c r="U917" s="221">
        <v>17317</v>
      </c>
      <c r="X917" s="196">
        <f t="shared" si="101"/>
        <v>21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264.59984249999997</v>
      </c>
      <c r="T918" s="223">
        <f t="shared" si="103"/>
        <v>1247.3992575</v>
      </c>
      <c r="U918" s="221">
        <v>17317</v>
      </c>
      <c r="X918" s="196">
        <f t="shared" si="101"/>
        <v>21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264.59984249999997</v>
      </c>
      <c r="T919" s="223">
        <f t="shared" si="103"/>
        <v>1247.3992575</v>
      </c>
      <c r="U919" s="221">
        <v>17317</v>
      </c>
      <c r="X919" s="196">
        <f t="shared" si="101"/>
        <v>21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264.59984249999997</v>
      </c>
      <c r="T920" s="223">
        <f t="shared" si="103"/>
        <v>1247.3992575</v>
      </c>
      <c r="U920" s="221">
        <v>17317</v>
      </c>
      <c r="X920" s="196">
        <f t="shared" si="101"/>
        <v>21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264.59984249999997</v>
      </c>
      <c r="T921" s="223">
        <f t="shared" si="103"/>
        <v>1247.3992575</v>
      </c>
      <c r="U921" s="221">
        <v>17317</v>
      </c>
      <c r="X921" s="196">
        <f t="shared" si="101"/>
        <v>21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264.59984249999997</v>
      </c>
      <c r="T922" s="223">
        <f t="shared" si="103"/>
        <v>1247.3992575</v>
      </c>
      <c r="U922" s="221">
        <v>17317</v>
      </c>
      <c r="X922" s="196">
        <f t="shared" si="101"/>
        <v>21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264.59984249999997</v>
      </c>
      <c r="T923" s="223">
        <f t="shared" si="103"/>
        <v>1247.3992575</v>
      </c>
      <c r="U923" s="221">
        <v>17317</v>
      </c>
      <c r="X923" s="196">
        <f t="shared" si="101"/>
        <v>21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264.59984249999997</v>
      </c>
      <c r="T924" s="223">
        <f t="shared" si="103"/>
        <v>1247.3992575</v>
      </c>
      <c r="U924" s="221">
        <v>17317</v>
      </c>
      <c r="X924" s="196">
        <f t="shared" si="101"/>
        <v>21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264.59984249999997</v>
      </c>
      <c r="T925" s="223">
        <f t="shared" si="103"/>
        <v>1247.3992575</v>
      </c>
      <c r="U925" s="221">
        <v>17317</v>
      </c>
      <c r="X925" s="196">
        <f t="shared" si="101"/>
        <v>21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264.59984249999997</v>
      </c>
      <c r="T926" s="223">
        <f t="shared" si="103"/>
        <v>1247.3992575</v>
      </c>
      <c r="U926" s="221">
        <v>17317</v>
      </c>
      <c r="X926" s="196">
        <f t="shared" si="101"/>
        <v>21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264.59984249999997</v>
      </c>
      <c r="T927" s="223">
        <f t="shared" si="103"/>
        <v>1247.3992575</v>
      </c>
      <c r="U927" s="221">
        <v>17317</v>
      </c>
      <c r="X927" s="196">
        <f t="shared" si="101"/>
        <v>21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264.59984249999997</v>
      </c>
      <c r="T928" s="223">
        <f t="shared" si="103"/>
        <v>1247.3992575</v>
      </c>
      <c r="U928" s="221">
        <v>17317</v>
      </c>
      <c r="X928" s="196">
        <f t="shared" si="101"/>
        <v>21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614.24982360000001</v>
      </c>
      <c r="T929" s="223">
        <f t="shared" si="103"/>
        <v>2895.7491684000001</v>
      </c>
      <c r="U929" s="221">
        <v>17317</v>
      </c>
      <c r="X929" s="196">
        <f t="shared" si="101"/>
        <v>21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614.24982360000001</v>
      </c>
      <c r="T930" s="223">
        <f t="shared" si="103"/>
        <v>2895.7491684000001</v>
      </c>
      <c r="U930" s="221">
        <v>17317</v>
      </c>
      <c r="X930" s="196">
        <f t="shared" si="101"/>
        <v>21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614.24982360000001</v>
      </c>
      <c r="T931" s="223">
        <f t="shared" si="103"/>
        <v>2895.7491684000001</v>
      </c>
      <c r="U931" s="221">
        <v>17317</v>
      </c>
      <c r="X931" s="196">
        <f t="shared" si="101"/>
        <v>21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614.24982360000001</v>
      </c>
      <c r="T932" s="223">
        <f t="shared" si="103"/>
        <v>2895.7491684000001</v>
      </c>
      <c r="U932" s="221">
        <v>17317</v>
      </c>
      <c r="X932" s="196">
        <f t="shared" si="101"/>
        <v>21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614.24982360000001</v>
      </c>
      <c r="T933" s="223">
        <f t="shared" si="103"/>
        <v>2895.7491684000001</v>
      </c>
      <c r="U933" s="221">
        <v>17317</v>
      </c>
      <c r="X933" s="196">
        <f t="shared" si="101"/>
        <v>21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614.24982360000001</v>
      </c>
      <c r="T934" s="223">
        <f t="shared" si="103"/>
        <v>2895.7491684000001</v>
      </c>
      <c r="U934" s="221">
        <v>17317</v>
      </c>
      <c r="X934" s="196">
        <f t="shared" si="101"/>
        <v>21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614.24982360000001</v>
      </c>
      <c r="T935" s="223">
        <f t="shared" si="103"/>
        <v>2895.7491684000001</v>
      </c>
      <c r="U935" s="221">
        <v>17317</v>
      </c>
      <c r="X935" s="196">
        <f t="shared" si="101"/>
        <v>21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614.24982360000001</v>
      </c>
      <c r="T936" s="223">
        <f t="shared" si="103"/>
        <v>2895.7491684000001</v>
      </c>
      <c r="U936" s="221">
        <v>17317</v>
      </c>
      <c r="X936" s="196">
        <f t="shared" si="101"/>
        <v>21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614.24982360000001</v>
      </c>
      <c r="T937" s="223">
        <f t="shared" si="103"/>
        <v>2895.7491684000001</v>
      </c>
      <c r="U937" s="221">
        <v>17317</v>
      </c>
      <c r="X937" s="196">
        <f t="shared" si="101"/>
        <v>21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614.24982360000001</v>
      </c>
      <c r="T938" s="223">
        <f t="shared" si="103"/>
        <v>2895.7491684000001</v>
      </c>
      <c r="U938" s="221">
        <v>17317</v>
      </c>
      <c r="X938" s="196">
        <f t="shared" si="101"/>
        <v>21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614.24982360000001</v>
      </c>
      <c r="T939" s="223">
        <f t="shared" si="103"/>
        <v>2895.7491684000001</v>
      </c>
      <c r="U939" s="221">
        <v>17317</v>
      </c>
      <c r="X939" s="196">
        <f t="shared" si="101"/>
        <v>21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614.24982360000001</v>
      </c>
      <c r="T940" s="223">
        <f t="shared" si="103"/>
        <v>2895.7491684000001</v>
      </c>
      <c r="U940" s="221">
        <v>17317</v>
      </c>
      <c r="X940" s="196">
        <f t="shared" si="101"/>
        <v>21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614.24982360000001</v>
      </c>
      <c r="T941" s="223">
        <f t="shared" si="103"/>
        <v>2895.7491684000001</v>
      </c>
      <c r="U941" s="221">
        <v>17317</v>
      </c>
      <c r="X941" s="196">
        <f t="shared" si="101"/>
        <v>21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614.24982360000001</v>
      </c>
      <c r="T942" s="223">
        <f t="shared" si="103"/>
        <v>2895.7491684000001</v>
      </c>
      <c r="U942" s="221">
        <v>17317</v>
      </c>
      <c r="X942" s="196">
        <f t="shared" si="101"/>
        <v>21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614.24982360000001</v>
      </c>
      <c r="T943" s="223">
        <f t="shared" si="103"/>
        <v>2895.7491684000001</v>
      </c>
      <c r="U943" s="221">
        <v>17317</v>
      </c>
      <c r="X943" s="196">
        <f t="shared" si="101"/>
        <v>21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614.23407359999987</v>
      </c>
      <c r="T944" s="223">
        <f t="shared" si="103"/>
        <v>2895.6749184</v>
      </c>
      <c r="U944" s="221">
        <v>17317</v>
      </c>
      <c r="X944" s="196">
        <f t="shared" si="101"/>
        <v>21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869.65199999999993</v>
      </c>
      <c r="T945" s="223">
        <f t="shared" ref="T945:T948" si="105">N945-S945</f>
        <v>4099.7879999999996</v>
      </c>
      <c r="U945" s="221">
        <v>17315</v>
      </c>
      <c r="X945" s="196">
        <f t="shared" si="101"/>
        <v>21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869.65199999999993</v>
      </c>
      <c r="T946" s="223">
        <f t="shared" si="105"/>
        <v>4099.7879999999996</v>
      </c>
      <c r="U946" s="221">
        <v>17315</v>
      </c>
      <c r="X946" s="196">
        <f t="shared" si="101"/>
        <v>21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869.65199999999993</v>
      </c>
      <c r="T947" s="223">
        <f t="shared" si="105"/>
        <v>4099.7879999999996</v>
      </c>
      <c r="U947" s="221">
        <v>17315</v>
      </c>
      <c r="X947" s="196">
        <f t="shared" si="101"/>
        <v>21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869.65199999999993</v>
      </c>
      <c r="T948" s="223">
        <f t="shared" si="105"/>
        <v>4099.7879999999996</v>
      </c>
      <c r="U948" s="221">
        <v>17315</v>
      </c>
      <c r="X948" s="196">
        <f t="shared" si="101"/>
        <v>21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1049.125</v>
      </c>
      <c r="T949" s="223">
        <f t="shared" ref="T949" si="108">N949-S949</f>
        <v>4945.875</v>
      </c>
      <c r="U949" s="221">
        <v>17375</v>
      </c>
      <c r="X949" s="196">
        <f t="shared" si="101"/>
        <v>21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293.125</v>
      </c>
      <c r="T950" s="223">
        <f t="shared" ref="T950" si="110">N950-S950</f>
        <v>1381.875</v>
      </c>
      <c r="U950" s="221">
        <v>17375</v>
      </c>
      <c r="X950" s="196">
        <f t="shared" si="101"/>
        <v>21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293.125</v>
      </c>
      <c r="T951" s="223">
        <f t="shared" ref="T951:T952" si="112">N951-S951</f>
        <v>1381.875</v>
      </c>
      <c r="U951" s="221">
        <v>17375</v>
      </c>
      <c r="X951" s="196">
        <f t="shared" si="101"/>
        <v>21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293.125</v>
      </c>
      <c r="T952" s="223">
        <f t="shared" si="112"/>
        <v>1381.875</v>
      </c>
      <c r="U952" s="221">
        <v>17375</v>
      </c>
      <c r="X952" s="196">
        <f t="shared" si="101"/>
        <v>21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5175.625</v>
      </c>
      <c r="T953" s="223">
        <f t="shared" ref="T953" si="114">N953-S953</f>
        <v>24399.375</v>
      </c>
      <c r="U953" s="221">
        <v>17375</v>
      </c>
      <c r="X953" s="196">
        <f t="shared" si="101"/>
        <v>21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293.125</v>
      </c>
      <c r="T954" s="223">
        <f t="shared" ref="T954:T985" si="116">N954-S954</f>
        <v>1381.875</v>
      </c>
      <c r="U954" s="221">
        <v>17375</v>
      </c>
      <c r="X954" s="196">
        <f t="shared" si="101"/>
        <v>21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293.125</v>
      </c>
      <c r="T955" s="223">
        <f t="shared" si="116"/>
        <v>1381.875</v>
      </c>
      <c r="U955" s="221">
        <v>17375</v>
      </c>
      <c r="X955" s="196">
        <f t="shared" si="101"/>
        <v>21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293.125</v>
      </c>
      <c r="T956" s="223">
        <f t="shared" si="116"/>
        <v>1381.875</v>
      </c>
      <c r="U956" s="221">
        <v>17375</v>
      </c>
      <c r="X956" s="196">
        <f t="shared" si="101"/>
        <v>21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293.125</v>
      </c>
      <c r="T957" s="223">
        <f t="shared" si="116"/>
        <v>1381.875</v>
      </c>
      <c r="U957" s="221">
        <v>17375</v>
      </c>
      <c r="X957" s="196">
        <f t="shared" ref="X957:X985" si="118">IF((DATEDIF(G957,X$4,"m"))&gt;=120,120,(DATEDIF(G957,X$4,"m")))</f>
        <v>21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293.125</v>
      </c>
      <c r="T958" s="223">
        <f t="shared" si="116"/>
        <v>1381.875</v>
      </c>
      <c r="U958" s="221">
        <v>17375</v>
      </c>
      <c r="X958" s="196">
        <f t="shared" si="118"/>
        <v>21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293.125</v>
      </c>
      <c r="T959" s="223">
        <f t="shared" si="116"/>
        <v>1381.875</v>
      </c>
      <c r="U959" s="221">
        <v>17375</v>
      </c>
      <c r="X959" s="196">
        <f t="shared" si="118"/>
        <v>21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126.875</v>
      </c>
      <c r="T960" s="433">
        <f t="shared" si="116"/>
        <v>598.125</v>
      </c>
      <c r="U960" s="432">
        <v>17384</v>
      </c>
      <c r="X960" s="435">
        <f t="shared" si="118"/>
        <v>21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126.875</v>
      </c>
      <c r="T961" s="433">
        <f t="shared" si="116"/>
        <v>598.125</v>
      </c>
      <c r="U961" s="432">
        <v>17384</v>
      </c>
      <c r="X961" s="435">
        <f t="shared" si="118"/>
        <v>21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126.875</v>
      </c>
      <c r="T962" s="433">
        <f t="shared" si="116"/>
        <v>598.125</v>
      </c>
      <c r="U962" s="432">
        <v>17384</v>
      </c>
      <c r="X962" s="435">
        <f t="shared" si="118"/>
        <v>21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126.875</v>
      </c>
      <c r="T963" s="433">
        <f t="shared" si="116"/>
        <v>598.125</v>
      </c>
      <c r="U963" s="432">
        <v>17384</v>
      </c>
      <c r="X963" s="435">
        <f t="shared" si="118"/>
        <v>21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126.875</v>
      </c>
      <c r="T964" s="433">
        <f t="shared" si="116"/>
        <v>598.125</v>
      </c>
      <c r="U964" s="432">
        <v>17384</v>
      </c>
      <c r="X964" s="435">
        <f t="shared" si="118"/>
        <v>21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126.875</v>
      </c>
      <c r="T965" s="433">
        <f t="shared" si="116"/>
        <v>598.125</v>
      </c>
      <c r="U965" s="432">
        <v>17384</v>
      </c>
      <c r="X965" s="435">
        <f t="shared" si="118"/>
        <v>21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126.875</v>
      </c>
      <c r="T966" s="433">
        <f t="shared" si="116"/>
        <v>598.125</v>
      </c>
      <c r="U966" s="432">
        <v>17384</v>
      </c>
      <c r="X966" s="435">
        <f t="shared" si="118"/>
        <v>21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126.875</v>
      </c>
      <c r="T967" s="433">
        <f t="shared" si="116"/>
        <v>598.125</v>
      </c>
      <c r="U967" s="432">
        <v>17384</v>
      </c>
      <c r="X967" s="435">
        <f t="shared" si="118"/>
        <v>21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126.875</v>
      </c>
      <c r="T968" s="433">
        <f t="shared" si="116"/>
        <v>598.125</v>
      </c>
      <c r="U968" s="432">
        <v>17384</v>
      </c>
      <c r="X968" s="435">
        <f t="shared" si="118"/>
        <v>21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126.875</v>
      </c>
      <c r="T969" s="433">
        <f t="shared" si="116"/>
        <v>598.125</v>
      </c>
      <c r="U969" s="432">
        <v>17384</v>
      </c>
      <c r="X969" s="435">
        <f t="shared" si="118"/>
        <v>21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126.875</v>
      </c>
      <c r="T970" s="433">
        <f t="shared" si="116"/>
        <v>598.125</v>
      </c>
      <c r="U970" s="432">
        <v>17384</v>
      </c>
      <c r="X970" s="435">
        <f t="shared" si="118"/>
        <v>21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126.875</v>
      </c>
      <c r="T971" s="433">
        <f t="shared" si="116"/>
        <v>598.125</v>
      </c>
      <c r="U971" s="432">
        <v>17384</v>
      </c>
      <c r="X971" s="435">
        <f t="shared" si="118"/>
        <v>21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126.875</v>
      </c>
      <c r="T972" s="433">
        <f t="shared" si="116"/>
        <v>598.125</v>
      </c>
      <c r="U972" s="432">
        <v>17384</v>
      </c>
      <c r="X972" s="435">
        <f t="shared" si="118"/>
        <v>21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126.875</v>
      </c>
      <c r="T973" s="433">
        <f t="shared" si="116"/>
        <v>598.125</v>
      </c>
      <c r="U973" s="432">
        <v>17384</v>
      </c>
      <c r="X973" s="435">
        <f t="shared" si="118"/>
        <v>21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126.875</v>
      </c>
      <c r="T974" s="433">
        <f t="shared" si="116"/>
        <v>598.125</v>
      </c>
      <c r="U974" s="432">
        <v>17384</v>
      </c>
      <c r="X974" s="435">
        <f t="shared" si="118"/>
        <v>21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126.875</v>
      </c>
      <c r="T975" s="433">
        <f t="shared" si="116"/>
        <v>598.125</v>
      </c>
      <c r="U975" s="432">
        <v>17384</v>
      </c>
      <c r="X975" s="435">
        <f t="shared" si="118"/>
        <v>21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126.875</v>
      </c>
      <c r="T976" s="433">
        <f t="shared" si="116"/>
        <v>598.125</v>
      </c>
      <c r="U976" s="432">
        <v>17384</v>
      </c>
      <c r="X976" s="435">
        <f t="shared" si="118"/>
        <v>21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126.875</v>
      </c>
      <c r="T977" s="433">
        <f t="shared" si="116"/>
        <v>598.125</v>
      </c>
      <c r="U977" s="432">
        <v>17384</v>
      </c>
      <c r="X977" s="435">
        <f t="shared" si="118"/>
        <v>21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126.875</v>
      </c>
      <c r="T978" s="433">
        <f t="shared" si="116"/>
        <v>598.125</v>
      </c>
      <c r="U978" s="432">
        <v>17384</v>
      </c>
      <c r="X978" s="435">
        <f t="shared" si="118"/>
        <v>21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126.875</v>
      </c>
      <c r="T979" s="433">
        <f t="shared" si="116"/>
        <v>598.125</v>
      </c>
      <c r="U979" s="432">
        <v>17384</v>
      </c>
      <c r="X979" s="435">
        <f t="shared" si="118"/>
        <v>21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126.875</v>
      </c>
      <c r="T980" s="433">
        <f t="shared" si="116"/>
        <v>598.125</v>
      </c>
      <c r="U980" s="432">
        <v>17384</v>
      </c>
      <c r="X980" s="435">
        <f t="shared" si="118"/>
        <v>21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126.875</v>
      </c>
      <c r="T981" s="433">
        <f t="shared" si="116"/>
        <v>598.125</v>
      </c>
      <c r="U981" s="432">
        <v>17384</v>
      </c>
      <c r="X981" s="435">
        <f t="shared" si="118"/>
        <v>21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126.875</v>
      </c>
      <c r="T982" s="433">
        <f t="shared" si="116"/>
        <v>598.125</v>
      </c>
      <c r="U982" s="432">
        <v>17384</v>
      </c>
      <c r="X982" s="435">
        <f t="shared" si="118"/>
        <v>21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126.875</v>
      </c>
      <c r="T983" s="433">
        <f t="shared" si="116"/>
        <v>598.125</v>
      </c>
      <c r="U983" s="432">
        <v>17384</v>
      </c>
      <c r="X983" s="435">
        <f t="shared" si="118"/>
        <v>21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126.875</v>
      </c>
      <c r="T984" s="433">
        <f t="shared" si="116"/>
        <v>598.125</v>
      </c>
      <c r="U984" s="432">
        <v>17384</v>
      </c>
      <c r="X984" s="435">
        <f t="shared" si="118"/>
        <v>21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126.875</v>
      </c>
      <c r="T985" s="433">
        <f t="shared" si="116"/>
        <v>598.125</v>
      </c>
      <c r="U985" s="432">
        <v>17384</v>
      </c>
      <c r="X985" s="435">
        <f t="shared" si="118"/>
        <v>21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48352.98220619998</v>
      </c>
      <c r="T986" s="421">
        <f t="shared" si="120"/>
        <v>227949.77325780009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3011.94</v>
      </c>
      <c r="T988" s="433">
        <f t="shared" ref="T988" si="123">N988-S988</f>
        <v>15059.699999999999</v>
      </c>
      <c r="U988" s="432">
        <v>17419</v>
      </c>
      <c r="X988" s="435">
        <f t="shared" ref="X988" si="124">IF((DATEDIF(G988,X$4,"m"))&gt;=120,120,(DATEDIF(G988,X$4,"m")))</f>
        <v>20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1436.5124166666665</v>
      </c>
      <c r="T990" s="223">
        <f t="shared" ref="T990" si="126">N990-S990</f>
        <v>7636.1975833333327</v>
      </c>
      <c r="U990" s="221">
        <v>17577</v>
      </c>
      <c r="V990" s="233"/>
      <c r="W990" s="222"/>
      <c r="X990" s="196">
        <f t="shared" ref="X990" si="127">IF((DATEDIF(G990,X$4,"m"))&gt;=120,120,(DATEDIF(G990,X$4,"m")))</f>
        <v>19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5668504.4513728516</v>
      </c>
      <c r="T992" s="300">
        <f>+T871+T876+T891+T986+T988+T990</f>
        <v>2752394.5940911332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1046.6666666666667</v>
      </c>
      <c r="T994" s="223">
        <f>N994-S994</f>
        <v>6803.333333333333</v>
      </c>
      <c r="U994" s="221">
        <v>17876</v>
      </c>
      <c r="V994" s="233"/>
      <c r="W994" s="222"/>
      <c r="X994" s="196">
        <f>IF((DATEDIF(G994,X$4,"m"))&gt;=120,120,(DATEDIF(G994,X$4,"m")))</f>
        <v>16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1046.6666666666667</v>
      </c>
      <c r="T995" s="223">
        <f>N995-S995</f>
        <v>6803.333333333333</v>
      </c>
      <c r="U995" s="221">
        <v>17876</v>
      </c>
      <c r="V995" s="233"/>
      <c r="W995" s="222"/>
      <c r="X995" s="196">
        <f>IF((DATEDIF(G995,X$4,"m"))&gt;=120,120,(DATEDIF(G995,X$4,"m")))</f>
        <v>16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2093.3333333333335</v>
      </c>
      <c r="T996" s="421">
        <f>SUM(T993:T995)</f>
        <v>13606.666666666666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2927.1375000000003</v>
      </c>
      <c r="T998" s="223">
        <f>N998-S998</f>
        <v>20489.962499999998</v>
      </c>
      <c r="U998" s="221">
        <v>17890</v>
      </c>
      <c r="V998" s="233"/>
      <c r="W998" s="222"/>
      <c r="X998" s="196">
        <f>IF((DATEDIF(G998,X$4,"m"))&gt;=120,120,(DATEDIF(G998,X$4,"m")))</f>
        <v>15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4811.125</v>
      </c>
      <c r="T999" s="223">
        <f t="shared" ref="T999" si="133">N999-S999</f>
        <v>33678.875</v>
      </c>
      <c r="U999" s="221">
        <v>18036</v>
      </c>
      <c r="W999" s="223"/>
      <c r="X999" s="196">
        <f t="shared" ref="X999" si="134">IF((DATEDIF(G999,X$4,"m"))&gt;=120,120,(DATEDIF(G999,X$4,"m")))</f>
        <v>15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7738.2625000000007</v>
      </c>
      <c r="T1000" s="421">
        <f>SUM(T998:T999)</f>
        <v>54168.837499999994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107547.79533333334</v>
      </c>
      <c r="T1002" s="223">
        <f t="shared" ref="T1002" si="137">N1002-S1002</f>
        <v>885202.08466666669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13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107547.79533333334</v>
      </c>
      <c r="T1003" s="421">
        <f>SUM(T1001:T1002)</f>
        <v>885202.08466666669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2460.7000000000003</v>
      </c>
      <c r="T1005" s="223">
        <f t="shared" ref="T1005:T1006" si="141">N1005-S1005</f>
        <v>24384.3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11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17980.453333333335</v>
      </c>
      <c r="T1006" s="223">
        <f t="shared" si="141"/>
        <v>178170.94666666666</v>
      </c>
      <c r="U1006" s="221">
        <v>18058</v>
      </c>
      <c r="V1006" s="221"/>
      <c r="W1006" s="223"/>
      <c r="X1006" s="196">
        <f t="shared" si="142"/>
        <v>11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20441.153333333335</v>
      </c>
      <c r="T1007" s="421">
        <f>SUM(T1005:T1006)</f>
        <v>202555.24666666664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2083.0547222222222</v>
      </c>
      <c r="T1009" s="111">
        <f t="shared" ref="T1009" si="144">N1009-S1009</f>
        <v>5416.9422777777781</v>
      </c>
      <c r="U1009" s="221">
        <v>18253</v>
      </c>
      <c r="V1009" s="221"/>
      <c r="W1009" s="122"/>
      <c r="X1009" s="196">
        <f t="shared" si="142"/>
        <v>10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2888.8516666666669</v>
      </c>
      <c r="T1013" s="223">
        <f t="shared" ref="T1013" si="153">N1013-S1013</f>
        <v>31778.368333333336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10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2888.8516666666669</v>
      </c>
      <c r="T1014" s="223">
        <f t="shared" ref="T1014" si="157">N1014-S1014</f>
        <v>31778.368333333336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10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7964.916666666667</v>
      </c>
      <c r="T1015" s="223">
        <f t="shared" ref="T1015" si="161">N1015-S1015</f>
        <v>87615.083333333328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10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15825.674722222222</v>
      </c>
      <c r="T1016" s="419">
        <f>SUM(T1009:T1015)</f>
        <v>179088.75327777778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2060.3366666666666</v>
      </c>
      <c r="T1018" s="223">
        <f t="shared" ref="T1018" si="165">N1018-S1018</f>
        <v>28845.713333333333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8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1151.3346666666666</v>
      </c>
      <c r="T1019" s="223">
        <f t="shared" ref="T1019:T1020" si="169">N1019-S1019</f>
        <v>16119.685333333335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8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1151.3346666666666</v>
      </c>
      <c r="T1020" s="223">
        <f t="shared" si="169"/>
        <v>16119.685333333335</v>
      </c>
      <c r="U1020" s="221">
        <v>18517</v>
      </c>
      <c r="V1020" s="221"/>
      <c r="W1020" s="223"/>
      <c r="X1020" s="196">
        <f t="shared" si="170"/>
        <v>8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4363.0059999999994</v>
      </c>
      <c r="T1021" s="421">
        <f>SUM(T1018:T1020)</f>
        <v>61085.084000000003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585.02499999999998</v>
      </c>
      <c r="T1023" s="223">
        <f t="shared" ref="T1023:T1024" si="173">N1023-S1023</f>
        <v>9444.9750000000004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7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447.35833333333335</v>
      </c>
      <c r="T1024" s="223">
        <f t="shared" si="173"/>
        <v>7222.6416666666664</v>
      </c>
      <c r="U1024" s="221">
        <v>18561</v>
      </c>
      <c r="V1024" s="221"/>
      <c r="W1024" s="223"/>
      <c r="X1024" s="196">
        <f t="shared" si="174"/>
        <v>7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1032.3833333333332</v>
      </c>
      <c r="T1025" s="421">
        <f>SUM(T1022:T1024)</f>
        <v>16667.616666666669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159041.60855555558</v>
      </c>
      <c r="T1027" s="68">
        <f>+T996+T1000+T1003+T1007+T1016+T1021+T1025</f>
        <v>1412374.2894444445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177.91066666666666</v>
      </c>
      <c r="T1030" s="223">
        <f t="shared" ref="T1030" si="177">N1030-S1030</f>
        <v>5160.4093333333331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4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177.91066666666666</v>
      </c>
      <c r="T1031" s="223">
        <f t="shared" ref="T1031" si="181">N1031-S1031</f>
        <v>5160.4093333333331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4</v>
      </c>
    </row>
    <row r="1032" spans="1:24">
      <c r="B1032" s="67" t="s">
        <v>2809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355.82133333333331</v>
      </c>
      <c r="T1032" s="421">
        <f>SUM(T1029:T1031)</f>
        <v>10320.818666666666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509.78455999999994</v>
      </c>
      <c r="T1035" s="223">
        <f t="shared" ref="T1035:T1041" si="185">N1035-S1035</f>
        <v>19882.597839999999</v>
      </c>
      <c r="U1035" s="510" t="s">
        <v>2807</v>
      </c>
      <c r="V1035" s="233"/>
      <c r="W1035" s="223"/>
      <c r="X1035" s="196">
        <f t="shared" ref="X1035:X1041" si="186">IF((DATEDIF(G1035,X$4,"m"))&gt;=120,120,(DATEDIF(G1035,X$4,"m")))</f>
        <v>3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509.78455999999994</v>
      </c>
      <c r="T1036" s="223">
        <f t="shared" ref="T1036:T1037" si="189">N1036-S1036</f>
        <v>19882.597839999999</v>
      </c>
      <c r="U1036" s="510" t="s">
        <v>2807</v>
      </c>
      <c r="V1036" s="233"/>
      <c r="W1036" s="223"/>
      <c r="X1036" s="196">
        <f t="shared" ref="X1036:X1037" si="190">IF((DATEDIF(G1036,X$4,"m"))&gt;=120,120,(DATEDIF(G1036,X$4,"m")))</f>
        <v>3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509.78455999999994</v>
      </c>
      <c r="T1037" s="223">
        <f t="shared" si="189"/>
        <v>19882.597839999999</v>
      </c>
      <c r="U1037" s="510" t="s">
        <v>2807</v>
      </c>
      <c r="V1037" s="233"/>
      <c r="W1037" s="223"/>
      <c r="X1037" s="196">
        <f t="shared" si="190"/>
        <v>3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112.77267500000002</v>
      </c>
      <c r="T1038" s="223">
        <f t="shared" ref="T1038" si="193">N1038-S1038</f>
        <v>4399.134325</v>
      </c>
      <c r="U1038" s="510" t="s">
        <v>2807</v>
      </c>
      <c r="V1038" s="233"/>
      <c r="W1038" s="223"/>
      <c r="X1038" s="196">
        <f t="shared" ref="X1038" si="194">IF((DATEDIF(G1038,X$4,"m"))&gt;=120,120,(DATEDIF(G1038,X$4,"m")))</f>
        <v>3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133.43299999999999</v>
      </c>
      <c r="T1039" s="223">
        <f t="shared" ref="T1039:T1040" si="197">N1039-S1039</f>
        <v>5204.8869999999997</v>
      </c>
      <c r="U1039" s="510" t="s">
        <v>2807</v>
      </c>
      <c r="V1039" s="233"/>
      <c r="W1039" s="223"/>
      <c r="X1039" s="196">
        <f t="shared" ref="X1039:X1040" si="198">IF((DATEDIF(G1039,X$4,"m"))&gt;=120,120,(DATEDIF(G1039,X$4,"m")))</f>
        <v>3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133.43299999999999</v>
      </c>
      <c r="T1040" s="223">
        <f t="shared" si="197"/>
        <v>5204.8869999999997</v>
      </c>
      <c r="U1040" s="510" t="s">
        <v>2807</v>
      </c>
      <c r="V1040" s="233"/>
      <c r="W1040" s="223"/>
      <c r="X1040" s="196">
        <f t="shared" si="198"/>
        <v>3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133.43299999999999</v>
      </c>
      <c r="T1041" s="223">
        <f t="shared" si="185"/>
        <v>5204.8869999999997</v>
      </c>
      <c r="U1041" s="510" t="s">
        <v>2807</v>
      </c>
      <c r="V1041" s="233"/>
      <c r="W1041" s="223"/>
      <c r="X1041" s="196">
        <f t="shared" si="186"/>
        <v>3</v>
      </c>
    </row>
    <row r="1042" spans="1:24">
      <c r="B1042" s="67" t="s">
        <v>2810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2042.4253549999996</v>
      </c>
      <c r="T1042" s="421">
        <f>SUM(T1034:T1041)</f>
        <v>79661.588844999991</v>
      </c>
      <c r="X1042" s="196"/>
    </row>
    <row r="1043" spans="1:24"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>
      <c r="X1045" s="196"/>
    </row>
    <row r="1046" spans="1:24">
      <c r="X1046" s="196"/>
    </row>
    <row r="1047" spans="1:24" s="288" customFormat="1" ht="16.5" thickBot="1">
      <c r="A1047" s="461"/>
      <c r="B1047" s="461"/>
      <c r="C1047" s="461"/>
      <c r="D1047" s="461"/>
      <c r="E1047" s="461"/>
      <c r="F1047" s="461"/>
      <c r="G1047" s="461"/>
      <c r="H1047" s="462"/>
      <c r="I1047" s="462"/>
      <c r="J1047" s="463"/>
      <c r="K1047" s="461"/>
      <c r="L1047" s="461"/>
      <c r="M1047" s="461"/>
      <c r="N1047" s="300">
        <f>N992+N996+N1000+N1003+N1007+N1016+N1021+N1025+N1032+N1042</f>
        <v>10084695.59766401</v>
      </c>
      <c r="O1047" s="300">
        <f>O992+O996+O1000+O1003</f>
        <v>0</v>
      </c>
      <c r="P1047" s="300">
        <f>P992+P996+P1000+P1003</f>
        <v>0</v>
      </c>
      <c r="Q1047" s="300"/>
      <c r="R1047" s="300">
        <f>R992+R996+R1000+R1003+R1007+R1016+R1021+R1032+R1042</f>
        <v>93483.378636089008</v>
      </c>
      <c r="S1047" s="300">
        <f>S992+S996+S1000+S1003+S1007+S1016+S1021+S1025+S1032+S1042</f>
        <v>5829944.3066167412</v>
      </c>
      <c r="T1047" s="300">
        <f>T992+T996+T1000+T1003+T1007+T1016+T1021+T1025+T1032+T1042</f>
        <v>4254751.2910472434</v>
      </c>
      <c r="X1047" s="196"/>
    </row>
    <row r="1048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31 de Mayo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41790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28024.016666666666</v>
      </c>
      <c r="S8" s="373">
        <f>N8-R8</f>
        <v>475.98333333333358</v>
      </c>
      <c r="V8" s="29">
        <f>((2011-J8)*12)+(12-I8)+1</f>
        <v>31</v>
      </c>
      <c r="W8" s="4"/>
      <c r="X8" s="121">
        <f>IF((DATEDIF(G8,X$5,"m"))&gt;=60,60,(DATEDIF(G8,X$5,"m")))</f>
        <v>59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K14" sqref="K14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31 de Mayo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41790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9357011.7375000007</v>
      </c>
      <c r="P7" s="376">
        <f>L7-O7</f>
        <v>35556645.602500007</v>
      </c>
      <c r="R7" s="121">
        <f>IF((DATEDIF(C7,R$4,"m"))&gt;=600,600,(DATEDIF(C7,R$4,"m")))</f>
        <v>125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abSelected="1" topLeftCell="C1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31 de Mayo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2014-07-11T19:11:16Z</dcterms:modified>
</cp:coreProperties>
</file>