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1"/>
  </bookViews>
  <sheets>
    <sheet name=" Presupuesto Ley 345-21" sheetId="2" r:id="rId1"/>
    <sheet name="Ejecución 2022" sheetId="7" r:id="rId2"/>
  </sheets>
  <definedNames>
    <definedName name="_xlnm.Print_Area" localSheetId="1">'Ejecución 2022'!$B$1:$Q$94</definedName>
    <definedName name="_xlnm.Print_Titles" localSheetId="1">'Ejecución 2022'!$1:$7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7" l="1"/>
  <c r="G73" i="7" l="1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P8" i="7" s="1"/>
  <c r="M35" i="7"/>
  <c r="O9" i="7"/>
  <c r="O61" i="7"/>
  <c r="O15" i="7"/>
  <c r="O8" i="7" s="1"/>
  <c r="I15" i="7"/>
  <c r="I9" i="7"/>
  <c r="I35" i="7"/>
  <c r="Q10" i="7"/>
  <c r="D25" i="2"/>
  <c r="D9" i="2"/>
  <c r="D8" i="2" s="1"/>
  <c r="D73" i="2" s="1"/>
  <c r="D86" i="2" s="1"/>
  <c r="D15" i="2"/>
  <c r="D51" i="2"/>
  <c r="N9" i="7"/>
  <c r="N15" i="7"/>
  <c r="D61" i="2"/>
  <c r="D35" i="2"/>
  <c r="D43" i="2"/>
  <c r="D66" i="2"/>
  <c r="J15" i="7"/>
  <c r="J8" i="7" s="1"/>
  <c r="J9" i="7"/>
  <c r="J25" i="7"/>
  <c r="J35" i="7"/>
  <c r="J43" i="7"/>
  <c r="J51" i="7"/>
  <c r="J61" i="7"/>
  <c r="I51" i="7"/>
  <c r="H15" i="7"/>
  <c r="D84" i="2"/>
  <c r="C51" i="2"/>
  <c r="C35" i="2"/>
  <c r="C25" i="2"/>
  <c r="C9" i="2"/>
  <c r="C15" i="2"/>
  <c r="C61" i="2"/>
  <c r="B61" i="2"/>
  <c r="C84" i="2"/>
  <c r="C66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8" i="7" s="1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K8" i="7" s="1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E8" i="7" s="1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C8" i="2"/>
  <c r="C73" i="2"/>
  <c r="C86" i="2"/>
  <c r="Q35" i="7" l="1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G86" i="7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<sst xmlns="http://schemas.openxmlformats.org/spreadsheetml/2006/main" count="217" uniqueCount="128">
  <si>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</si>
  <si>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</si>
  <si>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</si>
  <si>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</si>
  <si>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</si>
  <si>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</si>
  <si>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</si>
  <si>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</si>
  <si>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</si>
  <si>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</si>
  <si>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</si>
  <si>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</si>
  <si>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</si>
  <si>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</si>
  <si>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</si>
  <si>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</si>
  <si>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</si>
  <si>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</si>
  <si>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</si>
  <si>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</si>
  <si>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</si>
  <si>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</si>
  <si>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</si>
  <si>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</si>
  <si>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</si>
  <si>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</si>
  <si>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</si>
  <si>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</si>
  <si>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</si>
  <si>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</si>
  <si>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</si>
  <si>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</si>
  <si>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</si>
  <si>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</si>
  <si>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</si>
  <si>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</si>
  <si>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</si>
  <si>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</si>
  <si>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</si>
  <si>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</si>
  <si>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</si>
  <si>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</si>
  <si>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</si>
  <si>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</si>
  <si>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</si>
  <si>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</si>
  <si>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</si>
  <si>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</si>
  <si>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</si>
  <si>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</si>
  <si>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</si>
  <si>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</si>
  <si>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</si>
  <si>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</si>
  <si>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</si>
  <si>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</si>
  <si>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</si>
  <si>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</si>
  <si>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</si>
  <si>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</si>
  <si>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</si>
  <si>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</si>
  <si>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</si>
  <si>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</si>
  <si>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</si>
  <si>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</si>
  <si>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</si>
  <si>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</si>
  <si>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</si>
  <si>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</si>
  <si>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</si>
  <si>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</si>
  <si>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</si>
  <si>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</si>
  <si>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</si>
  <si>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</si>
  <si>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</si>
  <si>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</si>
  <si>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</si>
  <si>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</si>
  <si>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</si>
  <si>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</si>
  <si>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</si>
  <si>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</si>
  <si>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</si>
  <si>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</si>
  <si>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</si>
  <si>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</si>
  <si>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</si>
  <si>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</si>
  <si>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</si>
  <si>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</si>
  <si>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</si>
  <si>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</si>
  <si>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</si>
  <si>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</si>
  <si>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</si>
  <si>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</si>
  <si>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</si>
  <si>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</si>
  <si>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</si>
  <si>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</si>
  <si>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</si>
  <si>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</si>
  <si>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</si>
  <si>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</si>
  <si>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</si>
  <si>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</si>
  <si>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</si>
  <si>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</si>
  <si>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</si>
  <si>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</si>
  <si>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</si>
  <si>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</si>
  <si>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</si>
  <si>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Felix Aracena Vargas</t>
  </si>
  <si>
    <t xml:space="preserve">Presupuesto Modificado Marzo </t>
  </si>
  <si>
    <t>Presupuesto Modificado Diciembre</t>
  </si>
  <si>
    <t>Año 2022</t>
  </si>
  <si>
    <t>Fuente: Ley 345-21 y Sistema Integrado de Información Financiera</t>
  </si>
  <si>
    <t>Gasto Devengado</t>
  </si>
  <si>
    <t xml:space="preserve">           Juan Carlos Tejada</t>
  </si>
  <si>
    <t xml:space="preserve">          Director Financero</t>
  </si>
  <si>
    <t xml:space="preserve">Gerente General </t>
  </si>
  <si>
    <t>Dr. Edward Guzmán</t>
  </si>
  <si>
    <t>Fecha de registro: hasta el 4 de mayo  2022</t>
  </si>
  <si>
    <t>Fecha de imputación: hasta el 30 de abril de 2022</t>
  </si>
  <si>
    <t>Presupuesto Modificado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</si>
</sst>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790575</xdr:colOff>
      <xdr:row>0</xdr:row>
      <xdr:rowOff>190500</xdr:rowOff>
    </xdr:from>
    <xdr:to>
      <xdr:col>3</xdr:col>
      <xdr:colOff>623641</xdr:colOff>
      <xdr:row>3</xdr:row>
      <xdr:rowOff>153550</xdr:rowOff>
    </xdr:to>
    <xdr:sp macro="" textlink="">
      <xdr:nvSpPr>
        <xdr:cNvPr id="5" name="Rectangle 3"/>
        <xdr:cNvSpPr/>
      </xdr:nvSpPr>
      <xdr:spPr>
        <a:xfrm>
          <a:off x="7105650" y="190500"/>
          <a:ext cx="1023691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7</xdr:col>
      <xdr:colOff>533400</xdr:colOff>
      <xdr:row>0</xdr:row>
      <xdr:rowOff>133349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showGridLines="0" zoomScaleNormal="10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4" width="17.85546875" hidden="1" customWidth="1"/>
    <col min="5" max="5" width="13.140625" bestFit="1" customWidth="1"/>
    <col min="6" max="6" width="17.85546875" bestFit="1" customWidth="1"/>
    <col min="7" max="7" width="10.5703125" bestFit="1" customWidth="1"/>
  </cols>
  <sheetData>
    <row r="1" spans="1:7" ht="18.75" x14ac:dyDescent="0.3">
      <c r="A1" s="111" t="s">
        <v>105</v>
      </c>
      <c r="B1" s="111"/>
      <c r="C1" s="111"/>
      <c r="D1" s="49"/>
      <c r="F1" s="9" t="s">
        <v>38</v>
      </c>
    </row>
    <row r="2" spans="1:7" ht="18.75" x14ac:dyDescent="0.25">
      <c r="A2" s="111" t="s">
        <v>113</v>
      </c>
      <c r="B2" s="111"/>
      <c r="C2" s="111"/>
      <c r="D2" s="49"/>
      <c r="F2" s="16" t="s">
        <v>100</v>
      </c>
    </row>
    <row r="3" spans="1:7" ht="18.75" x14ac:dyDescent="0.25">
      <c r="A3" s="111" t="s">
        <v>118</v>
      </c>
      <c r="B3" s="111"/>
      <c r="C3" s="111"/>
      <c r="D3" s="49"/>
      <c r="F3" s="16" t="s">
        <v>101</v>
      </c>
    </row>
    <row r="4" spans="1:7" ht="18.75" x14ac:dyDescent="0.3">
      <c r="A4" s="112" t="s">
        <v>103</v>
      </c>
      <c r="B4" s="112"/>
      <c r="C4" s="112"/>
      <c r="D4" s="50"/>
      <c r="F4" s="9" t="s">
        <v>93</v>
      </c>
    </row>
    <row r="5" spans="1:7" x14ac:dyDescent="0.25">
      <c r="A5" s="108" t="s">
        <v>36</v>
      </c>
      <c r="B5" s="108"/>
      <c r="C5" s="108"/>
      <c r="D5" s="48"/>
      <c r="F5" s="16" t="s">
        <v>98</v>
      </c>
    </row>
    <row r="6" spans="1:7" x14ac:dyDescent="0.25">
      <c r="F6" s="16" t="s">
        <v>99</v>
      </c>
    </row>
    <row r="7" spans="1:7" ht="47.25" x14ac:dyDescent="0.25">
      <c r="A7" s="13" t="s">
        <v>0</v>
      </c>
      <c r="B7" s="14" t="s">
        <v>37</v>
      </c>
      <c r="C7" s="14" t="s">
        <v>116</v>
      </c>
      <c r="D7" s="14" t="s">
        <v>117</v>
      </c>
    </row>
    <row r="8" spans="1:7" x14ac:dyDescent="0.25">
      <c r="A8" s="1" t="s">
        <v>1</v>
      </c>
      <c r="B8" s="17">
        <f>B9+B15+B25+B35+B43+B51+B61+B66+B69</f>
        <v>329000000</v>
      </c>
      <c r="C8" s="17">
        <f>C9+C15+C25+C35+C43+C51+C61+C66+C69</f>
        <v>17883493914.179996</v>
      </c>
      <c r="D8" s="17">
        <f>D9+D15+D25+D35+D43+D51+D61+D66+D69</f>
        <v>17670299478.309998</v>
      </c>
      <c r="F8" s="19"/>
      <c r="G8" s="21"/>
    </row>
    <row r="9" spans="1:7" x14ac:dyDescent="0.25">
      <c r="A9" s="3" t="s">
        <v>2</v>
      </c>
      <c r="B9" s="18">
        <f>B10+B11+B12+B13+B14</f>
        <v>72657782</v>
      </c>
      <c r="C9" s="18">
        <f>C10+C11+C12+C13+C14</f>
        <v>198854665.66999999</v>
      </c>
      <c r="D9" s="18">
        <f>D10+D11+D12+D13+D14</f>
        <v>0</v>
      </c>
      <c r="F9" s="21"/>
    </row>
    <row r="10" spans="1:7" x14ac:dyDescent="0.25">
      <c r="A10" s="8" t="s">
        <v>3</v>
      </c>
      <c r="B10" s="57">
        <v>55395250</v>
      </c>
      <c r="C10" s="6">
        <v>142415581.66999999</v>
      </c>
      <c r="D10" s="6"/>
      <c r="F10" s="19"/>
    </row>
    <row r="11" spans="1:7" x14ac:dyDescent="0.25">
      <c r="A11" s="8" t="s">
        <v>4</v>
      </c>
      <c r="B11" s="57">
        <v>2191000</v>
      </c>
      <c r="C11" s="6">
        <v>30739910</v>
      </c>
      <c r="D11" s="6"/>
      <c r="F11" s="21"/>
    </row>
    <row r="12" spans="1:7" x14ac:dyDescent="0.25">
      <c r="A12" s="8" t="s">
        <v>39</v>
      </c>
      <c r="B12" s="57">
        <f>1872000+2321106</f>
        <v>4193106</v>
      </c>
      <c r="C12" s="6">
        <v>8963955</v>
      </c>
      <c r="D12" s="6"/>
      <c r="E12" s="19"/>
    </row>
    <row r="13" spans="1:7" x14ac:dyDescent="0.25">
      <c r="A13" s="8" t="s">
        <v>5</v>
      </c>
      <c r="B13" s="57">
        <v>367500</v>
      </c>
      <c r="C13" s="6">
        <v>137500</v>
      </c>
      <c r="D13" s="6"/>
    </row>
    <row r="14" spans="1:7" x14ac:dyDescent="0.25">
      <c r="A14" s="8" t="s">
        <v>6</v>
      </c>
      <c r="B14" s="57">
        <v>10510926</v>
      </c>
      <c r="C14" s="6">
        <v>16597719</v>
      </c>
      <c r="D14" s="6"/>
    </row>
    <row r="15" spans="1:7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106999254.48999999</v>
      </c>
      <c r="D15" s="4">
        <f>D16+D17+D18+D19+D20+D21+D22+D23+D24</f>
        <v>123603923.88</v>
      </c>
    </row>
    <row r="16" spans="1:7" x14ac:dyDescent="0.25">
      <c r="A16" s="8" t="s">
        <v>8</v>
      </c>
      <c r="B16" s="57">
        <v>14556075</v>
      </c>
      <c r="C16" s="6">
        <v>16840000</v>
      </c>
      <c r="D16" s="6">
        <v>16840000</v>
      </c>
    </row>
    <row r="17" spans="1:4" x14ac:dyDescent="0.25">
      <c r="A17" s="8" t="s">
        <v>9</v>
      </c>
      <c r="B17" s="57">
        <v>7000000</v>
      </c>
      <c r="C17" s="6">
        <v>5058000</v>
      </c>
      <c r="D17" s="6">
        <v>6048000</v>
      </c>
    </row>
    <row r="18" spans="1:4" x14ac:dyDescent="0.25">
      <c r="A18" s="8" t="s">
        <v>10</v>
      </c>
      <c r="B18" s="57">
        <v>1000000</v>
      </c>
      <c r="C18" s="6">
        <v>200000</v>
      </c>
      <c r="D18" s="6">
        <v>800000</v>
      </c>
    </row>
    <row r="19" spans="1:4" ht="18" customHeight="1" x14ac:dyDescent="0.25">
      <c r="A19" s="8" t="s">
        <v>11</v>
      </c>
      <c r="B19" s="57">
        <v>2575000</v>
      </c>
      <c r="C19" s="6">
        <v>125000</v>
      </c>
      <c r="D19" s="6">
        <v>125000</v>
      </c>
    </row>
    <row r="20" spans="1:4" x14ac:dyDescent="0.25">
      <c r="A20" s="8" t="s">
        <v>12</v>
      </c>
      <c r="B20" s="57">
        <v>15265382</v>
      </c>
      <c r="C20" s="6">
        <v>16928254.489999998</v>
      </c>
      <c r="D20" s="6">
        <v>27588284.030000001</v>
      </c>
    </row>
    <row r="21" spans="1:4" x14ac:dyDescent="0.25">
      <c r="A21" s="8" t="s">
        <v>13</v>
      </c>
      <c r="B21" s="57">
        <v>3500000</v>
      </c>
      <c r="C21" s="6">
        <v>2500000</v>
      </c>
      <c r="D21" s="6">
        <v>3053700</v>
      </c>
    </row>
    <row r="22" spans="1:4" x14ac:dyDescent="0.25">
      <c r="A22" s="8" t="s">
        <v>14</v>
      </c>
      <c r="B22" s="57">
        <v>4590368</v>
      </c>
      <c r="C22" s="6">
        <v>3105000</v>
      </c>
      <c r="D22" s="6">
        <v>15163000</v>
      </c>
    </row>
    <row r="23" spans="1:4" x14ac:dyDescent="0.25">
      <c r="A23" s="8" t="s">
        <v>15</v>
      </c>
      <c r="B23" s="57">
        <f>61334393+100000000+1200000</f>
        <v>162534393</v>
      </c>
      <c r="C23" s="6">
        <v>57543000</v>
      </c>
      <c r="D23" s="6">
        <v>49285939.850000001</v>
      </c>
    </row>
    <row r="24" spans="1:4" x14ac:dyDescent="0.25">
      <c r="A24" s="8" t="s">
        <v>40</v>
      </c>
      <c r="B24" s="57">
        <v>336000</v>
      </c>
      <c r="C24" s="6">
        <v>4700000</v>
      </c>
      <c r="D24" s="6">
        <v>4700000</v>
      </c>
    </row>
    <row r="25" spans="1:4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14859058.51</v>
      </c>
      <c r="D25" s="4">
        <f>D26+D27+D28+D29+D30+D31+D32+D33+D34</f>
        <v>15909058.51</v>
      </c>
    </row>
    <row r="26" spans="1:4" x14ac:dyDescent="0.25">
      <c r="A26" s="8" t="s">
        <v>17</v>
      </c>
      <c r="B26" s="57">
        <v>1650000</v>
      </c>
      <c r="C26" s="6">
        <v>1590000</v>
      </c>
      <c r="D26" s="6">
        <v>1640000</v>
      </c>
    </row>
    <row r="27" spans="1:4" x14ac:dyDescent="0.25">
      <c r="A27" s="8" t="s">
        <v>18</v>
      </c>
      <c r="B27" s="57">
        <v>300000</v>
      </c>
      <c r="C27" s="6">
        <v>265000</v>
      </c>
      <c r="D27" s="6">
        <v>265000</v>
      </c>
    </row>
    <row r="28" spans="1:4" x14ac:dyDescent="0.25">
      <c r="A28" s="8" t="s">
        <v>19</v>
      </c>
      <c r="B28" s="57">
        <v>60000</v>
      </c>
      <c r="C28" s="6">
        <v>550000</v>
      </c>
      <c r="D28" s="6">
        <v>1900000</v>
      </c>
    </row>
    <row r="29" spans="1:4" x14ac:dyDescent="0.25">
      <c r="A29" s="8" t="s">
        <v>20</v>
      </c>
      <c r="B29" s="57">
        <v>200000</v>
      </c>
      <c r="C29" s="6">
        <v>50000</v>
      </c>
      <c r="D29" s="6">
        <v>50000</v>
      </c>
    </row>
    <row r="30" spans="1:4" x14ac:dyDescent="0.25">
      <c r="A30" s="8" t="s">
        <v>21</v>
      </c>
      <c r="B30" s="57">
        <v>350000</v>
      </c>
      <c r="C30" s="6">
        <v>100000</v>
      </c>
      <c r="D30" s="6">
        <v>103900</v>
      </c>
    </row>
    <row r="31" spans="1:4" x14ac:dyDescent="0.25">
      <c r="A31" s="8" t="s">
        <v>22</v>
      </c>
      <c r="B31" s="43">
        <v>0</v>
      </c>
      <c r="C31" s="43">
        <v>0</v>
      </c>
      <c r="D31" s="43">
        <v>18600</v>
      </c>
    </row>
    <row r="32" spans="1:4" x14ac:dyDescent="0.25">
      <c r="A32" s="8" t="s">
        <v>23</v>
      </c>
      <c r="B32" s="57">
        <v>5325000</v>
      </c>
      <c r="C32" s="6">
        <v>5712500</v>
      </c>
      <c r="D32" s="6">
        <v>5793212</v>
      </c>
    </row>
    <row r="33" spans="1:4" x14ac:dyDescent="0.25">
      <c r="A33" s="8" t="s">
        <v>41</v>
      </c>
      <c r="B33" s="43">
        <v>0</v>
      </c>
      <c r="C33" s="43">
        <v>0</v>
      </c>
      <c r="D33" s="43">
        <v>0</v>
      </c>
    </row>
    <row r="34" spans="1:4" x14ac:dyDescent="0.25">
      <c r="A34" s="8" t="s">
        <v>24</v>
      </c>
      <c r="B34" s="4">
        <v>5300000</v>
      </c>
      <c r="C34" s="6">
        <v>6591558.5099999998</v>
      </c>
      <c r="D34" s="6">
        <v>6138346.5099999998</v>
      </c>
    </row>
    <row r="35" spans="1:4" x14ac:dyDescent="0.25">
      <c r="A35" s="3" t="s">
        <v>25</v>
      </c>
      <c r="B35" s="4">
        <f>B36+B37+B38+B39+B40+B41+B42</f>
        <v>7400000</v>
      </c>
      <c r="C35" s="4">
        <f>C36+C37+C38+C39+C40+C41+C42</f>
        <v>17369210935.509998</v>
      </c>
      <c r="D35" s="4">
        <f>D36+D37+D38+D39+D40+D41+D42</f>
        <v>17369210935.509998</v>
      </c>
    </row>
    <row r="36" spans="1:4" x14ac:dyDescent="0.25">
      <c r="A36" s="8" t="s">
        <v>26</v>
      </c>
      <c r="B36" s="57">
        <f>2000000+4000000</f>
        <v>6000000</v>
      </c>
      <c r="C36" s="6">
        <v>1063946.51</v>
      </c>
      <c r="D36" s="6">
        <v>1063946.51</v>
      </c>
    </row>
    <row r="37" spans="1:4" x14ac:dyDescent="0.25">
      <c r="A37" s="8" t="s">
        <v>42</v>
      </c>
      <c r="B37" s="43">
        <v>0</v>
      </c>
      <c r="C37" s="6">
        <v>17366580489</v>
      </c>
      <c r="D37" s="6">
        <v>17366580489</v>
      </c>
    </row>
    <row r="38" spans="1:4" x14ac:dyDescent="0.25">
      <c r="A38" s="8" t="s">
        <v>43</v>
      </c>
      <c r="B38" s="43">
        <v>0</v>
      </c>
      <c r="C38" s="43">
        <v>0</v>
      </c>
      <c r="D38" s="43">
        <v>0</v>
      </c>
    </row>
    <row r="39" spans="1:4" x14ac:dyDescent="0.25">
      <c r="A39" s="8" t="s">
        <v>44</v>
      </c>
      <c r="B39" s="43">
        <v>0</v>
      </c>
      <c r="C39" s="43">
        <v>0</v>
      </c>
      <c r="D39" s="43">
        <v>0</v>
      </c>
    </row>
    <row r="40" spans="1:4" x14ac:dyDescent="0.25">
      <c r="A40" s="8" t="s">
        <v>45</v>
      </c>
      <c r="B40" s="43">
        <v>0</v>
      </c>
      <c r="C40" s="43">
        <v>0</v>
      </c>
      <c r="D40" s="43">
        <v>0</v>
      </c>
    </row>
    <row r="41" spans="1:4" x14ac:dyDescent="0.25">
      <c r="A41" s="8" t="s">
        <v>27</v>
      </c>
      <c r="B41" s="43">
        <v>1400000</v>
      </c>
      <c r="C41" s="6">
        <v>1566500</v>
      </c>
      <c r="D41" s="6">
        <v>1566500</v>
      </c>
    </row>
    <row r="42" spans="1:4" x14ac:dyDescent="0.25">
      <c r="A42" s="8" t="s">
        <v>46</v>
      </c>
      <c r="B42" s="43">
        <v>0</v>
      </c>
      <c r="C42" s="43">
        <v>0</v>
      </c>
      <c r="D42" s="43">
        <v>0</v>
      </c>
    </row>
    <row r="43" spans="1:4" x14ac:dyDescent="0.25">
      <c r="A43" s="3" t="s">
        <v>47</v>
      </c>
      <c r="B43" s="44">
        <f>SUM(B44:B50)</f>
        <v>0</v>
      </c>
      <c r="C43" s="44">
        <f>SUM(C44:C50)</f>
        <v>0</v>
      </c>
      <c r="D43" s="44">
        <f>SUM(D44:D50)</f>
        <v>0</v>
      </c>
    </row>
    <row r="44" spans="1:4" x14ac:dyDescent="0.25">
      <c r="A44" s="8" t="s">
        <v>48</v>
      </c>
      <c r="B44" s="43">
        <v>0</v>
      </c>
      <c r="C44" s="43">
        <v>0</v>
      </c>
      <c r="D44" s="43">
        <v>0</v>
      </c>
    </row>
    <row r="45" spans="1:4" x14ac:dyDescent="0.25">
      <c r="A45" s="8" t="s">
        <v>49</v>
      </c>
      <c r="B45" s="43">
        <v>0</v>
      </c>
      <c r="C45" s="43">
        <v>0</v>
      </c>
      <c r="D45" s="43">
        <v>0</v>
      </c>
    </row>
    <row r="46" spans="1:4" x14ac:dyDescent="0.25">
      <c r="A46" s="8" t="s">
        <v>50</v>
      </c>
      <c r="B46" s="43">
        <v>0</v>
      </c>
      <c r="C46" s="43">
        <v>0</v>
      </c>
      <c r="D46" s="43">
        <v>0</v>
      </c>
    </row>
    <row r="47" spans="1:4" x14ac:dyDescent="0.25">
      <c r="A47" s="8" t="s">
        <v>51</v>
      </c>
      <c r="B47" s="43">
        <v>0</v>
      </c>
      <c r="C47" s="43">
        <v>0</v>
      </c>
      <c r="D47" s="43">
        <v>0</v>
      </c>
    </row>
    <row r="48" spans="1:4" x14ac:dyDescent="0.25">
      <c r="A48" s="8" t="s">
        <v>52</v>
      </c>
      <c r="B48" s="43">
        <v>0</v>
      </c>
      <c r="C48" s="43">
        <v>0</v>
      </c>
      <c r="D48" s="43">
        <v>0</v>
      </c>
    </row>
    <row r="49" spans="1:4" x14ac:dyDescent="0.25">
      <c r="A49" s="8" t="s">
        <v>53</v>
      </c>
      <c r="B49" s="43">
        <v>0</v>
      </c>
      <c r="C49" s="43">
        <v>0</v>
      </c>
      <c r="D49" s="43">
        <v>0</v>
      </c>
    </row>
    <row r="50" spans="1:4" x14ac:dyDescent="0.25">
      <c r="A50" s="8" t="s">
        <v>54</v>
      </c>
      <c r="B50" s="43">
        <v>0</v>
      </c>
      <c r="C50" s="43">
        <v>0</v>
      </c>
      <c r="D50" s="43">
        <v>0</v>
      </c>
    </row>
    <row r="51" spans="1:4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143570000</v>
      </c>
      <c r="D51" s="4">
        <f>D52+D53+D54+D55+D56+D57+D58+D59+D60</f>
        <v>143458290.45999998</v>
      </c>
    </row>
    <row r="52" spans="1:4" x14ac:dyDescent="0.25">
      <c r="A52" s="8" t="s">
        <v>29</v>
      </c>
      <c r="B52" s="57">
        <v>24350000</v>
      </c>
      <c r="C52" s="6">
        <v>23200000</v>
      </c>
      <c r="D52" s="6">
        <v>29149770.239999998</v>
      </c>
    </row>
    <row r="53" spans="1:4" x14ac:dyDescent="0.25">
      <c r="A53" s="8" t="s">
        <v>30</v>
      </c>
      <c r="B53" s="43">
        <v>0</v>
      </c>
      <c r="C53" s="6">
        <v>370000</v>
      </c>
      <c r="D53" s="6">
        <v>370000</v>
      </c>
    </row>
    <row r="54" spans="1:4" x14ac:dyDescent="0.25">
      <c r="A54" s="8" t="s">
        <v>31</v>
      </c>
      <c r="B54" s="43">
        <v>0</v>
      </c>
      <c r="C54" s="43">
        <v>0</v>
      </c>
      <c r="D54" s="6">
        <v>500000</v>
      </c>
    </row>
    <row r="55" spans="1:4" x14ac:dyDescent="0.25">
      <c r="A55" s="8" t="s">
        <v>32</v>
      </c>
      <c r="B55" s="43">
        <v>0</v>
      </c>
      <c r="C55" s="6">
        <v>7000000</v>
      </c>
      <c r="D55" s="6">
        <v>7000000</v>
      </c>
    </row>
    <row r="56" spans="1:4" x14ac:dyDescent="0.25">
      <c r="A56" s="8" t="s">
        <v>33</v>
      </c>
      <c r="B56" s="43">
        <v>0</v>
      </c>
      <c r="C56" s="43">
        <v>0</v>
      </c>
      <c r="D56" s="43">
        <v>2438520.2200000002</v>
      </c>
    </row>
    <row r="57" spans="1:4" x14ac:dyDescent="0.25">
      <c r="A57" s="8" t="s">
        <v>55</v>
      </c>
      <c r="B57" s="57">
        <v>50000</v>
      </c>
      <c r="C57" s="43">
        <v>0</v>
      </c>
      <c r="D57" s="43">
        <v>0</v>
      </c>
    </row>
    <row r="58" spans="1:4" x14ac:dyDescent="0.25">
      <c r="A58" s="8" t="s">
        <v>56</v>
      </c>
      <c r="B58" s="43">
        <v>0</v>
      </c>
      <c r="C58" s="43">
        <v>0</v>
      </c>
      <c r="D58" s="43">
        <v>0</v>
      </c>
    </row>
    <row r="59" spans="1:4" x14ac:dyDescent="0.25">
      <c r="A59" s="8" t="s">
        <v>34</v>
      </c>
      <c r="B59" s="43">
        <v>0</v>
      </c>
      <c r="C59" s="43">
        <v>0</v>
      </c>
      <c r="D59" s="43">
        <v>0</v>
      </c>
    </row>
    <row r="60" spans="1:4" x14ac:dyDescent="0.25">
      <c r="A60" s="8" t="s">
        <v>57</v>
      </c>
      <c r="B60" s="43">
        <v>0</v>
      </c>
      <c r="C60" s="6">
        <v>113000000</v>
      </c>
      <c r="D60" s="6">
        <v>104000000</v>
      </c>
    </row>
    <row r="61" spans="1:4" x14ac:dyDescent="0.25">
      <c r="A61" s="3" t="s">
        <v>58</v>
      </c>
      <c r="B61" s="44">
        <f>B62+B63+B65+B64</f>
        <v>0</v>
      </c>
      <c r="C61" s="4">
        <f>C62+C63+C65+C64</f>
        <v>50000000</v>
      </c>
      <c r="D61" s="4">
        <f>D62+D63+D65+D64</f>
        <v>18117269.949999999</v>
      </c>
    </row>
    <row r="62" spans="1:4" x14ac:dyDescent="0.25">
      <c r="A62" s="8" t="s">
        <v>59</v>
      </c>
      <c r="B62" s="43">
        <v>0</v>
      </c>
      <c r="C62" s="6">
        <v>50000000</v>
      </c>
      <c r="D62" s="6">
        <v>18117269.949999999</v>
      </c>
    </row>
    <row r="63" spans="1:4" x14ac:dyDescent="0.25">
      <c r="A63" s="8" t="s">
        <v>60</v>
      </c>
      <c r="B63" s="43">
        <v>0</v>
      </c>
      <c r="C63" s="43">
        <v>0</v>
      </c>
      <c r="D63" s="43">
        <v>0</v>
      </c>
    </row>
    <row r="64" spans="1:4" x14ac:dyDescent="0.25">
      <c r="A64" s="8" t="s">
        <v>61</v>
      </c>
      <c r="B64" s="43">
        <v>0</v>
      </c>
      <c r="C64" s="43">
        <v>0</v>
      </c>
      <c r="D64" s="43">
        <v>0</v>
      </c>
    </row>
    <row r="65" spans="1:5" x14ac:dyDescent="0.25">
      <c r="A65" s="8" t="s">
        <v>62</v>
      </c>
      <c r="B65" s="43">
        <v>0</v>
      </c>
      <c r="C65" s="43">
        <v>0</v>
      </c>
      <c r="D65" s="43">
        <v>0</v>
      </c>
    </row>
    <row r="66" spans="1:5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4">
        <f>D67+D68+D69+D70+D71+D72</f>
        <v>0</v>
      </c>
      <c r="E66" s="4"/>
    </row>
    <row r="67" spans="1:5" x14ac:dyDescent="0.25">
      <c r="A67" s="8" t="s">
        <v>64</v>
      </c>
      <c r="B67" s="43">
        <v>0</v>
      </c>
      <c r="C67" s="43">
        <v>0</v>
      </c>
      <c r="D67" s="43">
        <v>0</v>
      </c>
    </row>
    <row r="68" spans="1:5" x14ac:dyDescent="0.25">
      <c r="A68" s="8" t="s">
        <v>65</v>
      </c>
      <c r="B68" s="43">
        <v>0</v>
      </c>
      <c r="C68" s="43">
        <v>0</v>
      </c>
      <c r="D68" s="43">
        <v>0</v>
      </c>
    </row>
    <row r="69" spans="1:5" x14ac:dyDescent="0.25">
      <c r="A69" s="3" t="s">
        <v>66</v>
      </c>
      <c r="B69" s="44">
        <f>B72+B71+B70</f>
        <v>0</v>
      </c>
      <c r="C69" s="43">
        <v>0</v>
      </c>
      <c r="D69" s="43">
        <v>0</v>
      </c>
    </row>
    <row r="70" spans="1:5" x14ac:dyDescent="0.25">
      <c r="A70" s="8" t="s">
        <v>67</v>
      </c>
      <c r="B70" s="43">
        <v>0</v>
      </c>
      <c r="C70" s="43">
        <v>0</v>
      </c>
      <c r="D70" s="43">
        <v>0</v>
      </c>
    </row>
    <row r="71" spans="1:5" x14ac:dyDescent="0.25">
      <c r="A71" s="8" t="s">
        <v>68</v>
      </c>
      <c r="B71" s="43">
        <v>0</v>
      </c>
      <c r="C71" s="43">
        <v>0</v>
      </c>
      <c r="D71" s="43">
        <v>0</v>
      </c>
    </row>
    <row r="72" spans="1:5" x14ac:dyDescent="0.25">
      <c r="A72" s="8" t="s">
        <v>69</v>
      </c>
      <c r="B72" s="43">
        <v>0</v>
      </c>
      <c r="C72" s="43">
        <v>0</v>
      </c>
      <c r="D72" s="43">
        <v>0</v>
      </c>
    </row>
    <row r="73" spans="1:5" x14ac:dyDescent="0.25">
      <c r="A73" s="10" t="s">
        <v>35</v>
      </c>
      <c r="B73" s="7">
        <f>B8</f>
        <v>329000000</v>
      </c>
      <c r="C73" s="7">
        <f>C8</f>
        <v>17883493914.179996</v>
      </c>
      <c r="D73" s="7">
        <f>D8</f>
        <v>17670299478.309998</v>
      </c>
    </row>
    <row r="74" spans="1:5" x14ac:dyDescent="0.25">
      <c r="A74" s="5"/>
      <c r="B74" s="6"/>
    </row>
    <row r="75" spans="1:5" x14ac:dyDescent="0.25">
      <c r="A75" s="1" t="s">
        <v>70</v>
      </c>
      <c r="B75" s="2"/>
    </row>
    <row r="76" spans="1:5" x14ac:dyDescent="0.25">
      <c r="A76" s="3" t="s">
        <v>71</v>
      </c>
      <c r="B76" s="43">
        <v>0</v>
      </c>
      <c r="C76" s="43">
        <v>0</v>
      </c>
      <c r="D76" s="43">
        <v>0</v>
      </c>
    </row>
    <row r="77" spans="1:5" x14ac:dyDescent="0.25">
      <c r="A77" s="8" t="s">
        <v>72</v>
      </c>
      <c r="B77" s="43">
        <v>0</v>
      </c>
      <c r="C77" s="43">
        <v>0</v>
      </c>
      <c r="D77" s="43">
        <v>0</v>
      </c>
    </row>
    <row r="78" spans="1:5" x14ac:dyDescent="0.25">
      <c r="A78" s="8" t="s">
        <v>73</v>
      </c>
      <c r="B78" s="43">
        <v>0</v>
      </c>
      <c r="C78" s="43">
        <v>0</v>
      </c>
      <c r="D78" s="43">
        <v>0</v>
      </c>
    </row>
    <row r="79" spans="1:5" x14ac:dyDescent="0.25">
      <c r="A79" s="3" t="s">
        <v>74</v>
      </c>
      <c r="B79" s="43">
        <v>0</v>
      </c>
      <c r="C79" s="43">
        <v>0</v>
      </c>
      <c r="D79" s="43">
        <v>0</v>
      </c>
    </row>
    <row r="80" spans="1:5" x14ac:dyDescent="0.25">
      <c r="A80" s="8" t="s">
        <v>75</v>
      </c>
      <c r="B80" s="43">
        <v>0</v>
      </c>
      <c r="C80" s="43">
        <v>0</v>
      </c>
      <c r="D80" s="43">
        <v>0</v>
      </c>
    </row>
    <row r="81" spans="1:12" x14ac:dyDescent="0.25">
      <c r="A81" s="8" t="s">
        <v>76</v>
      </c>
      <c r="B81" s="43">
        <v>0</v>
      </c>
      <c r="C81" s="43">
        <v>0</v>
      </c>
      <c r="D81" s="43">
        <v>0</v>
      </c>
    </row>
    <row r="82" spans="1:12" x14ac:dyDescent="0.25">
      <c r="A82" s="3" t="s">
        <v>77</v>
      </c>
      <c r="B82" s="43">
        <v>0</v>
      </c>
      <c r="C82" s="43">
        <v>0</v>
      </c>
      <c r="D82" s="43">
        <v>0</v>
      </c>
    </row>
    <row r="83" spans="1:12" x14ac:dyDescent="0.25">
      <c r="A83" s="8" t="s">
        <v>78</v>
      </c>
      <c r="B83" s="43">
        <v>0</v>
      </c>
      <c r="C83" s="43">
        <v>0</v>
      </c>
      <c r="D83" s="43">
        <v>0</v>
      </c>
    </row>
    <row r="84" spans="1:12" x14ac:dyDescent="0.25">
      <c r="A84" s="10" t="s">
        <v>79</v>
      </c>
      <c r="B84" s="43">
        <f>SUM(B76:B83)</f>
        <v>0</v>
      </c>
      <c r="C84" s="43">
        <f>SUM(C76:C83)</f>
        <v>0</v>
      </c>
      <c r="D84" s="43">
        <f>SUM(D76:D83)</f>
        <v>0</v>
      </c>
    </row>
    <row r="86" spans="1:12" ht="15.75" x14ac:dyDescent="0.25">
      <c r="A86" s="11" t="s">
        <v>80</v>
      </c>
      <c r="B86" s="12">
        <f>B73+B84</f>
        <v>329000000</v>
      </c>
      <c r="C86" s="12">
        <f>C73+C84</f>
        <v>17883493914.179996</v>
      </c>
      <c r="D86" s="12">
        <f>D73+D84</f>
        <v>17670299478.309998</v>
      </c>
    </row>
    <row r="87" spans="1:12" x14ac:dyDescent="0.25">
      <c r="A87" t="s">
        <v>119</v>
      </c>
      <c r="B87" s="19"/>
      <c r="E87" s="21"/>
    </row>
    <row r="88" spans="1:12" x14ac:dyDescent="0.25">
      <c r="B88" s="19"/>
      <c r="D88" s="42"/>
    </row>
    <row r="89" spans="1:12" ht="14.25" customHeight="1" x14ac:dyDescent="0.25">
      <c r="B89" s="21"/>
    </row>
    <row r="90" spans="1:12" x14ac:dyDescent="0.25">
      <c r="A90" s="24" t="s">
        <v>111</v>
      </c>
      <c r="B90" s="23"/>
      <c r="C90" s="23"/>
      <c r="D90" s="23"/>
      <c r="H90" s="24"/>
      <c r="I90" s="24"/>
      <c r="J90" s="24"/>
      <c r="K90" s="24"/>
      <c r="L90" s="24"/>
    </row>
    <row r="91" spans="1:12" x14ac:dyDescent="0.25">
      <c r="A91" s="27" t="s">
        <v>106</v>
      </c>
      <c r="B91" s="107" t="s">
        <v>107</v>
      </c>
      <c r="C91" s="107"/>
      <c r="D91" s="25"/>
      <c r="H91" s="25"/>
      <c r="I91" s="26"/>
      <c r="J91" s="26"/>
      <c r="K91" s="26"/>
      <c r="L91" s="24"/>
    </row>
    <row r="92" spans="1:12" x14ac:dyDescent="0.25">
      <c r="A92" s="16" t="s">
        <v>108</v>
      </c>
      <c r="B92" s="108" t="s">
        <v>109</v>
      </c>
      <c r="C92" s="108"/>
      <c r="D92" s="48"/>
      <c r="H92" s="22"/>
      <c r="I92" s="22"/>
      <c r="J92" s="22"/>
      <c r="K92" s="22"/>
    </row>
    <row r="93" spans="1:12" x14ac:dyDescent="0.25">
      <c r="A93" s="25"/>
      <c r="B93" s="24"/>
      <c r="C93" s="19"/>
      <c r="D93" s="19"/>
      <c r="F93" s="22"/>
      <c r="G93" s="22"/>
      <c r="H93" s="22"/>
      <c r="I93" s="22"/>
      <c r="J93" s="22"/>
      <c r="K93" s="22"/>
    </row>
    <row r="94" spans="1:12" x14ac:dyDescent="0.25">
      <c r="A94" s="25"/>
      <c r="B94" s="24"/>
      <c r="C94" s="21"/>
      <c r="D94" s="21"/>
      <c r="F94" s="22"/>
      <c r="G94" s="22"/>
      <c r="H94" s="22"/>
      <c r="I94" s="22"/>
      <c r="J94" s="22"/>
      <c r="K94" s="22"/>
    </row>
    <row r="95" spans="1:12" x14ac:dyDescent="0.25">
      <c r="A95" s="25"/>
      <c r="B95" s="24"/>
      <c r="F95" s="22"/>
      <c r="G95" s="22"/>
      <c r="H95" s="22"/>
      <c r="I95" s="22"/>
      <c r="J95" s="22"/>
      <c r="K95" s="22"/>
    </row>
    <row r="96" spans="1:12" x14ac:dyDescent="0.25">
      <c r="A96" s="25"/>
      <c r="B96" s="24"/>
      <c r="F96" s="22"/>
      <c r="G96" s="22"/>
      <c r="H96" s="22"/>
      <c r="I96" s="22"/>
      <c r="J96" s="22"/>
      <c r="K96" s="22"/>
    </row>
    <row r="97" spans="1:11" x14ac:dyDescent="0.25">
      <c r="A97" s="25" t="s">
        <v>112</v>
      </c>
      <c r="B97" s="24"/>
      <c r="F97" s="22"/>
      <c r="G97" s="22"/>
      <c r="H97" s="22"/>
      <c r="I97" s="22"/>
      <c r="J97" s="22"/>
      <c r="K97" s="22"/>
    </row>
    <row r="98" spans="1:11" x14ac:dyDescent="0.25">
      <c r="A98" s="109" t="s">
        <v>115</v>
      </c>
      <c r="B98" s="109"/>
      <c r="F98" s="22"/>
      <c r="G98" s="22"/>
      <c r="H98" s="22"/>
      <c r="I98" s="22"/>
      <c r="J98" s="22"/>
      <c r="K98" s="22"/>
    </row>
    <row r="99" spans="1:11" x14ac:dyDescent="0.25">
      <c r="A99" s="110" t="s">
        <v>110</v>
      </c>
      <c r="B99" s="110"/>
      <c r="C99" s="24"/>
      <c r="D99" s="24"/>
      <c r="E99" s="24"/>
    </row>
  </sheetData>
  <mergeCells count="9">
    <mergeCell ref="B91:C91"/>
    <mergeCell ref="B92:C92"/>
    <mergeCell ref="A98:B98"/>
    <mergeCell ref="A99:B99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5"/>
  <sheetViews>
    <sheetView showGridLines="0" tabSelected="1" zoomScaleNormal="100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B5" sqref="B5:Q5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8" customWidth="1"/>
    <col min="7" max="7" width="14.85546875" customWidth="1"/>
    <col min="8" max="8" width="13.140625" customWidth="1"/>
    <col min="9" max="9" width="6.5703125" hidden="1" customWidth="1"/>
    <col min="10" max="10" width="6.140625" hidden="1" customWidth="1"/>
    <col min="11" max="11" width="5.4257812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4.4257812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1" t="s">
        <v>105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S1" s="9" t="s">
        <v>93</v>
      </c>
    </row>
    <row r="2" spans="2:30" ht="18.75" customHeight="1" x14ac:dyDescent="0.25">
      <c r="B2" s="111" t="s">
        <v>113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65"/>
      <c r="S2" s="16" t="s">
        <v>95</v>
      </c>
    </row>
    <row r="3" spans="2:30" ht="18.75" customHeight="1" x14ac:dyDescent="0.25">
      <c r="B3" s="111" t="s">
        <v>118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S3" s="16" t="s">
        <v>96</v>
      </c>
    </row>
    <row r="4" spans="2:30" ht="15.75" customHeight="1" x14ac:dyDescent="0.25">
      <c r="B4" s="112" t="s">
        <v>102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S4" s="16" t="s">
        <v>94</v>
      </c>
    </row>
    <row r="5" spans="2:30" ht="18.75" customHeight="1" x14ac:dyDescent="0.25">
      <c r="B5" s="108" t="s">
        <v>36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S5" s="16" t="s">
        <v>97</v>
      </c>
    </row>
    <row r="6" spans="2:30" ht="18.75" customHeight="1" x14ac:dyDescent="0.25">
      <c r="B6" s="64"/>
      <c r="C6" s="64"/>
      <c r="D6" s="64"/>
      <c r="E6" s="113" t="s">
        <v>120</v>
      </c>
      <c r="F6" s="114"/>
      <c r="G6" s="114"/>
      <c r="H6" s="115"/>
      <c r="I6" s="64"/>
      <c r="J6" s="64"/>
      <c r="K6" s="64"/>
      <c r="L6" s="64"/>
      <c r="M6" s="64"/>
      <c r="N6" s="64"/>
      <c r="O6" s="64"/>
      <c r="P6" s="64"/>
      <c r="Q6" s="64"/>
      <c r="S6" s="16"/>
    </row>
    <row r="7" spans="2:30" ht="63" x14ac:dyDescent="0.25">
      <c r="B7" s="13" t="s">
        <v>0</v>
      </c>
      <c r="C7" s="100" t="s">
        <v>37</v>
      </c>
      <c r="D7" s="100" t="s">
        <v>127</v>
      </c>
      <c r="E7" s="102" t="s">
        <v>81</v>
      </c>
      <c r="F7" s="102" t="s">
        <v>82</v>
      </c>
      <c r="G7" s="102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101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3" t="s">
        <v>1</v>
      </c>
      <c r="C8" s="75">
        <f>C9+C15+C25+C35+C43+C51+C61+C66+C69</f>
        <v>329000000</v>
      </c>
      <c r="D8" s="75">
        <f t="shared" ref="D8:F8" si="0">D9+D15+D25+D35+D43+D51+D61+D66+D69</f>
        <v>505610909.38999999</v>
      </c>
      <c r="E8" s="46">
        <f t="shared" si="0"/>
        <v>0</v>
      </c>
      <c r="F8" s="99">
        <f t="shared" si="0"/>
        <v>30042269.280000001</v>
      </c>
      <c r="G8" s="77">
        <f t="shared" ref="G8" si="1">G9+G15+G25+G35+G43+G51+G61+G66+G69</f>
        <v>21493045.68</v>
      </c>
      <c r="H8" s="77">
        <f t="shared" ref="H8" si="2">H9+H15+H25+H35+H43+H51+H61+H66+H69</f>
        <v>19440070.079999994</v>
      </c>
      <c r="I8" s="77">
        <f t="shared" ref="I8" si="3">I9+I15+I25+I35+I43+I51+I61+I66+I69</f>
        <v>0</v>
      </c>
      <c r="J8" s="77">
        <f t="shared" ref="J8" si="4">J9+J15+J25+J35+J43+J51+J61+J66+J69</f>
        <v>0</v>
      </c>
      <c r="K8" s="77">
        <f t="shared" ref="K8" si="5">K9+K15+K25+K35+K43+K51+K61+K66+K69</f>
        <v>0</v>
      </c>
      <c r="L8" s="77">
        <f t="shared" ref="L8" si="6">L9+L15+L25+L35+L43+L51+L61+L66+L69</f>
        <v>0</v>
      </c>
      <c r="M8" s="77">
        <f t="shared" ref="M8" si="7">M9+M15+M25+M35+M43+M51+M61+M66+M69</f>
        <v>0</v>
      </c>
      <c r="N8" s="77">
        <f t="shared" ref="N8" si="8">N9+N15+N25+N35+N43+N51+N61+N66+N69</f>
        <v>0</v>
      </c>
      <c r="O8" s="77">
        <f t="shared" ref="O8" si="9">O9+O15+O25+O35+O43+O51+O61+O66+O69</f>
        <v>0</v>
      </c>
      <c r="P8" s="77">
        <f t="shared" ref="P8" si="10">P9+P15+P25+P35+P43+P51+P61+P66+P69</f>
        <v>0</v>
      </c>
      <c r="Q8" s="77">
        <f t="shared" ref="Q8" si="11">Q9+Q15+Q25+Q35+Q43+Q51+Q61+Q66+Q69</f>
        <v>70975385.040000007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3" t="s">
        <v>2</v>
      </c>
      <c r="C9" s="85">
        <f>C10+C11+C12+C13+C14</f>
        <v>72657782</v>
      </c>
      <c r="D9" s="85">
        <f>D10+D11+D12+D13+D14</f>
        <v>215168271</v>
      </c>
      <c r="E9" s="61">
        <f>E10+E11+E12+E13+E14</f>
        <v>0</v>
      </c>
      <c r="F9" s="76">
        <f t="shared" ref="F9" si="13">F10+F11+F12+F13+F14</f>
        <v>24749651.609999999</v>
      </c>
      <c r="G9" s="76">
        <f t="shared" ref="G9:P9" si="14">G10+G11+G12+G13+G14</f>
        <v>12044306.450000001</v>
      </c>
      <c r="H9" s="76">
        <f t="shared" si="14"/>
        <v>16409823.809999999</v>
      </c>
      <c r="I9" s="34">
        <f t="shared" si="14"/>
        <v>0</v>
      </c>
      <c r="J9" s="34">
        <f t="shared" si="14"/>
        <v>0</v>
      </c>
      <c r="K9" s="34">
        <f t="shared" si="14"/>
        <v>0</v>
      </c>
      <c r="L9" s="34">
        <f t="shared" si="14"/>
        <v>0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6">
        <f>E9+F9+G9+H9+I9+J9+K9+L9+M9+N9+O9+P9</f>
        <v>53203781.870000005</v>
      </c>
      <c r="U9" s="20"/>
    </row>
    <row r="10" spans="2:30" x14ac:dyDescent="0.25">
      <c r="B10" s="94" t="s">
        <v>3</v>
      </c>
      <c r="C10" s="86">
        <v>55395250</v>
      </c>
      <c r="D10" s="86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/>
      <c r="J10" s="37"/>
      <c r="K10" s="37"/>
      <c r="L10" s="37"/>
      <c r="M10" s="37"/>
      <c r="N10" s="37"/>
      <c r="O10" s="37"/>
      <c r="P10" s="37"/>
      <c r="Q10" s="37">
        <f t="shared" ref="Q10:Q30" si="15">E10+F10+G10+H10+I10+J10+K10+L10+M10+N10+O10+P10</f>
        <v>39150938.359999999</v>
      </c>
    </row>
    <row r="11" spans="2:30" x14ac:dyDescent="0.25">
      <c r="B11" s="94" t="s">
        <v>4</v>
      </c>
      <c r="C11" s="86">
        <v>2191000</v>
      </c>
      <c r="D11" s="86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/>
      <c r="J11" s="37"/>
      <c r="K11" s="37"/>
      <c r="L11" s="37"/>
      <c r="M11" s="37"/>
      <c r="N11" s="37"/>
      <c r="O11" s="37"/>
      <c r="P11" s="37"/>
      <c r="Q11" s="38">
        <f t="shared" si="15"/>
        <v>7787509.2300000004</v>
      </c>
    </row>
    <row r="12" spans="2:30" ht="30" x14ac:dyDescent="0.25">
      <c r="B12" s="94" t="s">
        <v>39</v>
      </c>
      <c r="C12" s="86">
        <f>1872000+2321106</f>
        <v>4193106</v>
      </c>
      <c r="D12" s="86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/>
      <c r="J12" s="37"/>
      <c r="K12" s="37"/>
      <c r="L12" s="37"/>
      <c r="M12" s="41"/>
      <c r="N12" s="40"/>
      <c r="O12" s="41"/>
      <c r="P12" s="37"/>
      <c r="Q12" s="38">
        <f t="shared" si="15"/>
        <v>600600</v>
      </c>
    </row>
    <row r="13" spans="2:30" ht="30" x14ac:dyDescent="0.25">
      <c r="B13" s="94" t="s">
        <v>5</v>
      </c>
      <c r="C13" s="86">
        <v>367500</v>
      </c>
      <c r="D13" s="86">
        <v>599521</v>
      </c>
      <c r="E13" s="41">
        <v>0</v>
      </c>
      <c r="F13" s="41">
        <v>0</v>
      </c>
      <c r="G13" s="41">
        <v>0</v>
      </c>
      <c r="H13" s="41">
        <v>0</v>
      </c>
      <c r="I13" s="41"/>
      <c r="J13" s="41"/>
      <c r="K13" s="41"/>
      <c r="L13" s="41"/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4" t="s">
        <v>6</v>
      </c>
      <c r="C14" s="86">
        <v>10510926</v>
      </c>
      <c r="D14" s="86">
        <v>20600000</v>
      </c>
      <c r="E14" s="41">
        <v>0</v>
      </c>
      <c r="F14" s="63">
        <v>3040621.61</v>
      </c>
      <c r="G14" s="37">
        <v>1463547.4</v>
      </c>
      <c r="H14" s="37">
        <v>1160565.27</v>
      </c>
      <c r="I14" s="37"/>
      <c r="J14" s="37"/>
      <c r="K14" s="37"/>
      <c r="L14" s="37"/>
      <c r="M14" s="37"/>
      <c r="N14" s="37"/>
      <c r="O14" s="37"/>
      <c r="P14" s="37"/>
      <c r="Q14" s="63">
        <f t="shared" si="15"/>
        <v>5664734.2799999993</v>
      </c>
    </row>
    <row r="15" spans="2:30" x14ac:dyDescent="0.25">
      <c r="B15" s="93" t="s">
        <v>7</v>
      </c>
      <c r="C15" s="87">
        <f>C16+C17+C18+C19+C20+C21+C22+C23+C24</f>
        <v>211357218</v>
      </c>
      <c r="D15" s="87">
        <f>D16+D17+D18+D19+D20+D21+D22+D23+D24</f>
        <v>146596689</v>
      </c>
      <c r="E15" s="61">
        <f t="shared" ref="E15:P15" si="16">E16+E17+E18+E19+E20+E21+E22+E23+E24</f>
        <v>0</v>
      </c>
      <c r="F15" s="76">
        <f t="shared" si="16"/>
        <v>5292617.67</v>
      </c>
      <c r="G15" s="76">
        <f t="shared" si="16"/>
        <v>6748729.6699999999</v>
      </c>
      <c r="H15" s="76">
        <f t="shared" si="16"/>
        <v>2200828.8499999996</v>
      </c>
      <c r="I15" s="34">
        <f t="shared" si="16"/>
        <v>0</v>
      </c>
      <c r="J15" s="34">
        <f t="shared" si="16"/>
        <v>0</v>
      </c>
      <c r="K15" s="34">
        <f t="shared" si="16"/>
        <v>0</v>
      </c>
      <c r="L15" s="34">
        <f t="shared" si="16"/>
        <v>0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62">
        <f t="shared" si="15"/>
        <v>14242176.189999999</v>
      </c>
    </row>
    <row r="16" spans="2:30" x14ac:dyDescent="0.25">
      <c r="B16" s="94" t="s">
        <v>8</v>
      </c>
      <c r="C16" s="86">
        <v>14556075</v>
      </c>
      <c r="D16" s="86">
        <v>19240000</v>
      </c>
      <c r="E16" s="41">
        <v>0</v>
      </c>
      <c r="F16" s="63">
        <v>1894406.6</v>
      </c>
      <c r="G16" s="38">
        <v>812302.85</v>
      </c>
      <c r="H16" s="37">
        <v>1365963.65</v>
      </c>
      <c r="I16" s="37"/>
      <c r="J16" s="37"/>
      <c r="K16" s="37"/>
      <c r="L16" s="37"/>
      <c r="M16" s="37"/>
      <c r="N16" s="37"/>
      <c r="O16" s="37"/>
      <c r="P16" s="37"/>
      <c r="Q16" s="63">
        <f t="shared" si="15"/>
        <v>4072673.1</v>
      </c>
    </row>
    <row r="17" spans="2:17" ht="30" x14ac:dyDescent="0.25">
      <c r="B17" s="94" t="s">
        <v>9</v>
      </c>
      <c r="C17" s="86">
        <v>7000000</v>
      </c>
      <c r="D17" s="86">
        <v>7000000</v>
      </c>
      <c r="E17" s="41">
        <v>0</v>
      </c>
      <c r="F17" s="41">
        <v>0</v>
      </c>
      <c r="G17" s="37">
        <v>197296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4" t="s">
        <v>10</v>
      </c>
      <c r="C18" s="86">
        <v>1000000</v>
      </c>
      <c r="D18" s="86">
        <v>300000</v>
      </c>
      <c r="E18" s="41">
        <v>0</v>
      </c>
      <c r="F18" s="41">
        <v>0</v>
      </c>
      <c r="G18" s="41">
        <v>0</v>
      </c>
      <c r="H18" s="37">
        <v>1500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4" t="s">
        <v>11</v>
      </c>
      <c r="C19" s="86">
        <v>2575000</v>
      </c>
      <c r="D19" s="86">
        <v>2150000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4" t="s">
        <v>12</v>
      </c>
      <c r="C20" s="86">
        <v>15265382</v>
      </c>
      <c r="D20" s="86">
        <v>33750000</v>
      </c>
      <c r="E20" s="41">
        <v>0</v>
      </c>
      <c r="F20" s="63">
        <v>1860703.24</v>
      </c>
      <c r="G20" s="37">
        <v>1357279.5</v>
      </c>
      <c r="H20" s="51">
        <v>155363.98000000001</v>
      </c>
      <c r="I20" s="37"/>
      <c r="J20" s="37"/>
      <c r="K20" s="37"/>
      <c r="L20" s="37"/>
      <c r="M20" s="37"/>
      <c r="N20" s="37"/>
      <c r="O20" s="37"/>
      <c r="P20" s="37"/>
      <c r="Q20" s="63">
        <f t="shared" si="15"/>
        <v>3373346.72</v>
      </c>
    </row>
    <row r="21" spans="2:17" x14ac:dyDescent="0.25">
      <c r="B21" s="94" t="s">
        <v>13</v>
      </c>
      <c r="C21" s="86">
        <v>3500000</v>
      </c>
      <c r="D21" s="86">
        <v>4125000</v>
      </c>
      <c r="E21" s="41">
        <v>0</v>
      </c>
      <c r="F21" s="63">
        <v>53257.83</v>
      </c>
      <c r="G21" s="37">
        <v>2729678.4</v>
      </c>
      <c r="H21" s="41">
        <v>0</v>
      </c>
      <c r="I21" s="37"/>
      <c r="J21" s="37"/>
      <c r="K21" s="37"/>
      <c r="L21" s="37"/>
      <c r="M21" s="37"/>
      <c r="N21" s="37"/>
      <c r="O21" s="37"/>
      <c r="P21" s="37"/>
      <c r="Q21" s="63">
        <f t="shared" si="15"/>
        <v>2782936.23</v>
      </c>
    </row>
    <row r="22" spans="2:17" ht="60" x14ac:dyDescent="0.25">
      <c r="B22" s="94" t="s">
        <v>14</v>
      </c>
      <c r="C22" s="86">
        <v>4590368</v>
      </c>
      <c r="D22" s="86">
        <v>4590729</v>
      </c>
      <c r="E22" s="41">
        <v>0</v>
      </c>
      <c r="F22" s="41">
        <v>0</v>
      </c>
      <c r="G22" s="37">
        <v>128620</v>
      </c>
      <c r="H22" s="37">
        <v>32001.22</v>
      </c>
      <c r="I22" s="40"/>
      <c r="J22" s="40"/>
      <c r="K22" s="40"/>
      <c r="L22" s="40"/>
      <c r="M22" s="40"/>
      <c r="N22" s="40"/>
      <c r="O22" s="37"/>
      <c r="P22" s="37"/>
      <c r="Q22" s="37">
        <f t="shared" si="15"/>
        <v>160621.22</v>
      </c>
    </row>
    <row r="23" spans="2:17" ht="45" x14ac:dyDescent="0.25">
      <c r="B23" s="94" t="s">
        <v>15</v>
      </c>
      <c r="C23" s="86">
        <f>61334393+100000000+1200000</f>
        <v>162534393</v>
      </c>
      <c r="D23" s="86">
        <v>67040960</v>
      </c>
      <c r="E23" s="41">
        <v>0</v>
      </c>
      <c r="F23" s="63">
        <v>1484250</v>
      </c>
      <c r="G23" s="37">
        <v>1523552.92</v>
      </c>
      <c r="H23" s="40">
        <v>646000</v>
      </c>
      <c r="I23" s="40"/>
      <c r="J23" s="40"/>
      <c r="K23" s="40"/>
      <c r="L23" s="40"/>
      <c r="M23" s="40"/>
      <c r="N23" s="40"/>
      <c r="O23" s="40"/>
      <c r="P23" s="40"/>
      <c r="Q23" s="51">
        <f t="shared" si="15"/>
        <v>3653802.92</v>
      </c>
    </row>
    <row r="24" spans="2:17" ht="30" x14ac:dyDescent="0.25">
      <c r="B24" s="94" t="s">
        <v>40</v>
      </c>
      <c r="C24" s="86">
        <v>336000</v>
      </c>
      <c r="D24" s="86">
        <v>8400000</v>
      </c>
      <c r="E24" s="41">
        <v>0</v>
      </c>
      <c r="F24" s="41">
        <v>0</v>
      </c>
      <c r="G24" s="41">
        <v>0</v>
      </c>
      <c r="H24" s="41">
        <v>0</v>
      </c>
      <c r="I24" s="40"/>
      <c r="J24" s="40"/>
      <c r="K24" s="40"/>
      <c r="L24" s="40"/>
      <c r="M24" s="40"/>
      <c r="N24" s="40"/>
      <c r="O24" s="40"/>
      <c r="P24" s="40"/>
      <c r="Q24" s="41">
        <f t="shared" si="15"/>
        <v>0</v>
      </c>
    </row>
    <row r="25" spans="2:17" s="47" customFormat="1" x14ac:dyDescent="0.25">
      <c r="B25" s="93" t="s">
        <v>16</v>
      </c>
      <c r="C25" s="87">
        <f>C26+C27+C28+C29+C30+C31+C32+C33+C34</f>
        <v>13185000</v>
      </c>
      <c r="D25" s="87">
        <f>D26+D27+D28+D29+D30+D31+D32+D33+D34</f>
        <v>22975000</v>
      </c>
      <c r="E25" s="61">
        <f t="shared" ref="E25:P25" si="17">E26+E27+E28+E29+E30+E31+E32+E33+E34</f>
        <v>0</v>
      </c>
      <c r="F25" s="80">
        <f t="shared" si="17"/>
        <v>0</v>
      </c>
      <c r="G25" s="87">
        <f t="shared" si="17"/>
        <v>921057.61</v>
      </c>
      <c r="H25" s="87">
        <f t="shared" si="17"/>
        <v>969701.72</v>
      </c>
      <c r="I25" s="87">
        <f t="shared" si="17"/>
        <v>0</v>
      </c>
      <c r="J25" s="87">
        <f t="shared" si="17"/>
        <v>0</v>
      </c>
      <c r="K25" s="87">
        <f t="shared" si="17"/>
        <v>0</v>
      </c>
      <c r="L25" s="87">
        <f t="shared" si="17"/>
        <v>0</v>
      </c>
      <c r="M25" s="87">
        <f t="shared" si="17"/>
        <v>0</v>
      </c>
      <c r="N25" s="87">
        <f t="shared" si="17"/>
        <v>0</v>
      </c>
      <c r="O25" s="87">
        <f t="shared" si="17"/>
        <v>0</v>
      </c>
      <c r="P25" s="87">
        <f t="shared" si="17"/>
        <v>0</v>
      </c>
      <c r="Q25" s="87">
        <f t="shared" si="15"/>
        <v>1890759.33</v>
      </c>
    </row>
    <row r="26" spans="2:17" ht="30" x14ac:dyDescent="0.25">
      <c r="B26" s="94" t="s">
        <v>17</v>
      </c>
      <c r="C26" s="86">
        <v>1650000</v>
      </c>
      <c r="D26" s="86">
        <v>575000</v>
      </c>
      <c r="E26" s="52">
        <v>0</v>
      </c>
      <c r="F26" s="52">
        <v>0</v>
      </c>
      <c r="G26" s="51">
        <v>55712.1</v>
      </c>
      <c r="H26" s="40">
        <v>22259.4</v>
      </c>
      <c r="I26" s="39"/>
      <c r="J26" s="39"/>
      <c r="K26" s="39"/>
      <c r="L26" s="39"/>
      <c r="M26" s="39"/>
      <c r="N26" s="39"/>
      <c r="O26" s="37"/>
      <c r="P26" s="37"/>
      <c r="Q26" s="40">
        <f t="shared" si="15"/>
        <v>77971.5</v>
      </c>
    </row>
    <row r="27" spans="2:17" x14ac:dyDescent="0.25">
      <c r="B27" s="94" t="s">
        <v>18</v>
      </c>
      <c r="C27" s="86">
        <v>300000</v>
      </c>
      <c r="D27" s="86">
        <v>700000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45">
        <f t="shared" si="15"/>
        <v>0</v>
      </c>
    </row>
    <row r="28" spans="2:17" ht="30" x14ac:dyDescent="0.25">
      <c r="B28" s="94" t="s">
        <v>19</v>
      </c>
      <c r="C28" s="86">
        <v>60000</v>
      </c>
      <c r="D28" s="86">
        <v>950000</v>
      </c>
      <c r="E28" s="52">
        <v>0</v>
      </c>
      <c r="F28" s="52">
        <v>0</v>
      </c>
      <c r="G28" s="40">
        <v>33925</v>
      </c>
      <c r="H28" s="40">
        <v>-33925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45">
        <f t="shared" si="15"/>
        <v>0</v>
      </c>
    </row>
    <row r="29" spans="2:17" ht="30" x14ac:dyDescent="0.25">
      <c r="B29" s="94" t="s">
        <v>20</v>
      </c>
      <c r="C29" s="86">
        <v>200000</v>
      </c>
      <c r="D29" s="86">
        <v>100000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45">
        <f t="shared" si="15"/>
        <v>0</v>
      </c>
    </row>
    <row r="30" spans="2:17" ht="30" x14ac:dyDescent="0.25">
      <c r="B30" s="94" t="s">
        <v>21</v>
      </c>
      <c r="C30" s="86">
        <v>350000</v>
      </c>
      <c r="D30" s="86">
        <v>250000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f t="shared" si="15"/>
        <v>0</v>
      </c>
    </row>
    <row r="31" spans="2:17" ht="30" x14ac:dyDescent="0.25">
      <c r="B31" s="94" t="s">
        <v>22</v>
      </c>
      <c r="C31" s="88">
        <v>0</v>
      </c>
      <c r="D31" s="88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</row>
    <row r="32" spans="2:17" ht="45" x14ac:dyDescent="0.25">
      <c r="B32" s="94" t="s">
        <v>23</v>
      </c>
      <c r="C32" s="86">
        <v>5325000</v>
      </c>
      <c r="D32" s="86">
        <v>9100000</v>
      </c>
      <c r="E32" s="52">
        <v>0</v>
      </c>
      <c r="F32" s="52">
        <v>0</v>
      </c>
      <c r="G32" s="52">
        <v>0</v>
      </c>
      <c r="H32" s="40">
        <v>930000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f t="shared" ref="Q32:Q55" si="18">E32+F32+G32+H32+I32+J32+K32+L32+M32+N32+O32+P32</f>
        <v>930000</v>
      </c>
    </row>
    <row r="33" spans="2:17" ht="45" x14ac:dyDescent="0.25">
      <c r="B33" s="94" t="s">
        <v>41</v>
      </c>
      <c r="C33" s="88">
        <v>0</v>
      </c>
      <c r="D33" s="88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f t="shared" si="18"/>
        <v>0</v>
      </c>
    </row>
    <row r="34" spans="2:17" x14ac:dyDescent="0.25">
      <c r="B34" s="94" t="s">
        <v>24</v>
      </c>
      <c r="C34" s="86">
        <v>5300000</v>
      </c>
      <c r="D34" s="86">
        <v>11300000</v>
      </c>
      <c r="E34" s="52">
        <v>0</v>
      </c>
      <c r="F34" s="52">
        <v>0</v>
      </c>
      <c r="G34" s="40">
        <v>831420.51</v>
      </c>
      <c r="H34" s="39">
        <v>51367.32</v>
      </c>
      <c r="I34" s="29"/>
      <c r="J34" s="29"/>
      <c r="K34" s="29"/>
      <c r="L34" s="29"/>
      <c r="M34" s="29"/>
      <c r="N34" s="29"/>
      <c r="O34" s="29"/>
      <c r="P34" s="40"/>
      <c r="Q34" s="40">
        <f t="shared" si="18"/>
        <v>882787.83</v>
      </c>
    </row>
    <row r="35" spans="2:17" x14ac:dyDescent="0.25">
      <c r="B35" s="93" t="s">
        <v>25</v>
      </c>
      <c r="C35" s="87">
        <f>C36+C37+C38+C39+C40+C41+C42</f>
        <v>7400000</v>
      </c>
      <c r="D35" s="87">
        <f>D36+D37+D38+D39+D40+D41+D42</f>
        <v>1700000</v>
      </c>
      <c r="E35" s="61">
        <f t="shared" ref="E35:M35" si="19">E36+E37+E38+E39+E40+E41+E42</f>
        <v>0</v>
      </c>
      <c r="F35" s="80">
        <f t="shared" si="19"/>
        <v>0</v>
      </c>
      <c r="G35" s="87">
        <f t="shared" si="19"/>
        <v>552240</v>
      </c>
      <c r="H35" s="61">
        <f t="shared" si="19"/>
        <v>0</v>
      </c>
      <c r="I35" s="87">
        <f>I36+I37+I38+I39+I40+I41+I42</f>
        <v>0</v>
      </c>
      <c r="J35" s="87">
        <f>J36+J37+J38+J39+J40+J41+J42</f>
        <v>0</v>
      </c>
      <c r="K35" s="87">
        <f>K36+K37+K38+K39+K40+K41+K42</f>
        <v>0</v>
      </c>
      <c r="L35" s="87">
        <f t="shared" si="19"/>
        <v>0</v>
      </c>
      <c r="M35" s="87">
        <f t="shared" si="19"/>
        <v>0</v>
      </c>
      <c r="N35" s="87">
        <f t="shared" ref="N35:P35" si="20">N36+N37+N38+N39+N40+N41+N42</f>
        <v>0</v>
      </c>
      <c r="O35" s="87">
        <f t="shared" si="20"/>
        <v>0</v>
      </c>
      <c r="P35" s="87">
        <f t="shared" si="20"/>
        <v>0</v>
      </c>
      <c r="Q35" s="87">
        <f t="shared" si="18"/>
        <v>552240</v>
      </c>
    </row>
    <row r="36" spans="2:17" ht="30" x14ac:dyDescent="0.25">
      <c r="B36" s="94" t="s">
        <v>26</v>
      </c>
      <c r="C36" s="86">
        <f>2000000+4000000</f>
        <v>6000000</v>
      </c>
      <c r="D36" s="52">
        <v>0</v>
      </c>
      <c r="E36" s="41">
        <v>0</v>
      </c>
      <c r="F36" s="41">
        <v>0</v>
      </c>
      <c r="G36" s="41">
        <v>0</v>
      </c>
      <c r="H36" s="41">
        <v>0</v>
      </c>
      <c r="I36" s="40"/>
      <c r="J36" s="32"/>
      <c r="K36" s="32"/>
      <c r="L36" s="32"/>
      <c r="M36" s="32"/>
      <c r="N36" s="32"/>
      <c r="O36" s="32"/>
      <c r="P36" s="29"/>
      <c r="Q36" s="41">
        <f t="shared" si="18"/>
        <v>0</v>
      </c>
    </row>
    <row r="37" spans="2:17" ht="45" x14ac:dyDescent="0.25">
      <c r="B37" s="94" t="s">
        <v>42</v>
      </c>
      <c r="C37" s="88">
        <v>0</v>
      </c>
      <c r="D37" s="52">
        <v>0</v>
      </c>
      <c r="E37" s="41">
        <v>0</v>
      </c>
      <c r="F37" s="41">
        <v>0</v>
      </c>
      <c r="G37" s="41">
        <v>0</v>
      </c>
      <c r="H37" s="41">
        <v>0</v>
      </c>
      <c r="I37" s="40"/>
      <c r="J37" s="40"/>
      <c r="K37" s="40"/>
      <c r="L37" s="40"/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4" t="s">
        <v>43</v>
      </c>
      <c r="C38" s="88">
        <v>0</v>
      </c>
      <c r="D38" s="52">
        <v>0</v>
      </c>
      <c r="E38" s="41">
        <v>0</v>
      </c>
      <c r="F38" s="41">
        <v>0</v>
      </c>
      <c r="G38" s="41">
        <v>0</v>
      </c>
      <c r="H38" s="41">
        <v>0</v>
      </c>
      <c r="I38" s="41"/>
      <c r="J38" s="41"/>
      <c r="K38" s="41"/>
      <c r="L38" s="32"/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4" t="s">
        <v>44</v>
      </c>
      <c r="C39" s="88">
        <v>0</v>
      </c>
      <c r="D39" s="52">
        <v>0</v>
      </c>
      <c r="E39" s="41">
        <v>0</v>
      </c>
      <c r="F39" s="41">
        <v>0</v>
      </c>
      <c r="G39" s="41">
        <v>0</v>
      </c>
      <c r="H39" s="41">
        <v>0</v>
      </c>
      <c r="I39" s="41"/>
      <c r="J39" s="41"/>
      <c r="K39" s="41"/>
      <c r="L39" s="32"/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4" t="s">
        <v>45</v>
      </c>
      <c r="C40" s="88">
        <v>0</v>
      </c>
      <c r="D40" s="52">
        <v>0</v>
      </c>
      <c r="E40" s="41">
        <v>0</v>
      </c>
      <c r="F40" s="41">
        <v>0</v>
      </c>
      <c r="G40" s="41">
        <v>0</v>
      </c>
      <c r="H40" s="41">
        <v>0</v>
      </c>
      <c r="I40" s="41"/>
      <c r="J40" s="41"/>
      <c r="K40" s="41"/>
      <c r="L40" s="32"/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4" t="s">
        <v>27</v>
      </c>
      <c r="C41" s="86">
        <v>1400000</v>
      </c>
      <c r="D41" s="86">
        <v>1700000</v>
      </c>
      <c r="E41" s="41">
        <v>0</v>
      </c>
      <c r="F41" s="41">
        <v>0</v>
      </c>
      <c r="G41" s="53">
        <v>552240</v>
      </c>
      <c r="H41" s="41">
        <v>0</v>
      </c>
      <c r="I41" s="53"/>
      <c r="J41" s="53"/>
      <c r="K41" s="41"/>
      <c r="L41" s="53"/>
      <c r="M41" s="41"/>
      <c r="N41" s="41"/>
      <c r="O41" s="41"/>
      <c r="P41" s="41"/>
      <c r="Q41" s="53">
        <f t="shared" si="18"/>
        <v>552240</v>
      </c>
    </row>
    <row r="42" spans="2:17" ht="45" x14ac:dyDescent="0.25">
      <c r="B42" s="94" t="s">
        <v>46</v>
      </c>
      <c r="C42" s="88">
        <v>0</v>
      </c>
      <c r="D42" s="52">
        <v>0</v>
      </c>
      <c r="E42" s="41">
        <v>0</v>
      </c>
      <c r="F42" s="41">
        <v>0</v>
      </c>
      <c r="G42" s="41">
        <v>0</v>
      </c>
      <c r="H42" s="32">
        <v>0</v>
      </c>
      <c r="I42" s="32"/>
      <c r="J42" s="32"/>
      <c r="K42" s="32"/>
      <c r="L42" s="32"/>
      <c r="M42" s="32"/>
      <c r="N42" s="32"/>
      <c r="O42" s="32"/>
      <c r="P42" s="32"/>
      <c r="Q42" s="32">
        <f t="shared" si="18"/>
        <v>0</v>
      </c>
    </row>
    <row r="43" spans="2:17" x14ac:dyDescent="0.25">
      <c r="B43" s="93" t="s">
        <v>47</v>
      </c>
      <c r="C43" s="89">
        <f>SUM(C44:C50)</f>
        <v>0</v>
      </c>
      <c r="D43" s="61">
        <f>SUM(D44:D50)</f>
        <v>0</v>
      </c>
      <c r="E43" s="67">
        <f t="shared" ref="E43:P43" si="21">E44+E45+E46+E47+E48+E49+E50</f>
        <v>0</v>
      </c>
      <c r="F43" s="80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4" t="s">
        <v>48</v>
      </c>
      <c r="C44" s="88">
        <v>0</v>
      </c>
      <c r="D44" s="52">
        <v>0</v>
      </c>
      <c r="E44" s="41">
        <v>0</v>
      </c>
      <c r="F44" s="41">
        <v>0</v>
      </c>
      <c r="G44" s="41">
        <v>0</v>
      </c>
      <c r="H44" s="41">
        <v>0</v>
      </c>
      <c r="I44" s="41"/>
      <c r="J44" s="41"/>
      <c r="K44" s="41"/>
      <c r="L44" s="32"/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4" t="s">
        <v>49</v>
      </c>
      <c r="C45" s="88">
        <v>0</v>
      </c>
      <c r="D45" s="52">
        <v>0</v>
      </c>
      <c r="E45" s="41">
        <v>0</v>
      </c>
      <c r="F45" s="41">
        <v>0</v>
      </c>
      <c r="G45" s="41">
        <v>0</v>
      </c>
      <c r="H45" s="41">
        <v>0</v>
      </c>
      <c r="I45" s="41"/>
      <c r="J45" s="41"/>
      <c r="K45" s="41"/>
      <c r="L45" s="32"/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4" t="s">
        <v>50</v>
      </c>
      <c r="C46" s="88">
        <v>0</v>
      </c>
      <c r="D46" s="52">
        <v>0</v>
      </c>
      <c r="E46" s="41">
        <v>0</v>
      </c>
      <c r="F46" s="41">
        <v>0</v>
      </c>
      <c r="G46" s="41">
        <v>0</v>
      </c>
      <c r="H46" s="41">
        <v>0</v>
      </c>
      <c r="I46" s="41"/>
      <c r="J46" s="41"/>
      <c r="K46" s="41"/>
      <c r="L46" s="32"/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4" t="s">
        <v>51</v>
      </c>
      <c r="C47" s="88">
        <v>0</v>
      </c>
      <c r="D47" s="52">
        <v>0</v>
      </c>
      <c r="E47" s="41">
        <v>0</v>
      </c>
      <c r="F47" s="41">
        <v>0</v>
      </c>
      <c r="G47" s="41">
        <v>0</v>
      </c>
      <c r="H47" s="41">
        <v>0</v>
      </c>
      <c r="I47" s="32"/>
      <c r="J47" s="32"/>
      <c r="K47" s="32"/>
      <c r="L47" s="32"/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4" t="s">
        <v>52</v>
      </c>
      <c r="C48" s="88">
        <v>0</v>
      </c>
      <c r="D48" s="52">
        <v>0</v>
      </c>
      <c r="E48" s="41">
        <v>0</v>
      </c>
      <c r="F48" s="41">
        <v>0</v>
      </c>
      <c r="G48" s="41">
        <v>0</v>
      </c>
      <c r="H48" s="41">
        <v>0</v>
      </c>
      <c r="I48" s="32"/>
      <c r="J48" s="32"/>
      <c r="K48" s="32"/>
      <c r="L48" s="32"/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4" t="s">
        <v>53</v>
      </c>
      <c r="C49" s="88">
        <v>0</v>
      </c>
      <c r="D49" s="52">
        <v>0</v>
      </c>
      <c r="E49" s="41">
        <v>0</v>
      </c>
      <c r="F49" s="41">
        <v>0</v>
      </c>
      <c r="G49" s="41">
        <v>0</v>
      </c>
      <c r="H49" s="41">
        <v>0</v>
      </c>
      <c r="I49" s="32"/>
      <c r="J49" s="32"/>
      <c r="K49" s="32"/>
      <c r="L49" s="32"/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4" t="s">
        <v>54</v>
      </c>
      <c r="C50" s="88">
        <v>0</v>
      </c>
      <c r="D50" s="52">
        <v>0</v>
      </c>
      <c r="E50" s="41">
        <v>0</v>
      </c>
      <c r="F50" s="41">
        <v>0</v>
      </c>
      <c r="G50" s="41">
        <v>0</v>
      </c>
      <c r="H50" s="41">
        <v>0</v>
      </c>
      <c r="I50" s="32"/>
      <c r="J50" s="32"/>
      <c r="K50" s="32"/>
      <c r="L50" s="32"/>
      <c r="M50" s="32"/>
      <c r="N50" s="32"/>
      <c r="O50" s="32"/>
      <c r="P50" s="32"/>
      <c r="Q50" s="32">
        <f t="shared" si="18"/>
        <v>0</v>
      </c>
    </row>
    <row r="51" spans="2:19" s="66" customFormat="1" ht="30" x14ac:dyDescent="0.25">
      <c r="B51" s="97" t="s">
        <v>28</v>
      </c>
      <c r="C51" s="87">
        <f>C52+C53+C54+C55+C56+C57+C58+C59+C60</f>
        <v>24400000</v>
      </c>
      <c r="D51" s="87">
        <f>D52+D53+D54+D55+D56+D57+D58+D59+D60</f>
        <v>119170949.39000002</v>
      </c>
      <c r="E51" s="67">
        <f>E52+E53+E54+E55+E56+E57+E58+E59+E60</f>
        <v>0</v>
      </c>
      <c r="F51" s="80">
        <f t="shared" ref="F51" si="22">F52+F53+F54+F55+F56+F57+F58+F59+F60</f>
        <v>0</v>
      </c>
      <c r="G51" s="87">
        <f t="shared" ref="G51:P51" si="23">G52+G53+G54+G55+G56+G57+G58+G59+G60</f>
        <v>1226711.95</v>
      </c>
      <c r="H51" s="87">
        <f t="shared" si="23"/>
        <v>-140284.29999999999</v>
      </c>
      <c r="I51" s="87">
        <f t="shared" si="23"/>
        <v>0</v>
      </c>
      <c r="J51" s="87">
        <f t="shared" si="23"/>
        <v>0</v>
      </c>
      <c r="K51" s="87">
        <f t="shared" si="23"/>
        <v>0</v>
      </c>
      <c r="L51" s="87">
        <f t="shared" si="23"/>
        <v>0</v>
      </c>
      <c r="M51" s="87">
        <f t="shared" si="23"/>
        <v>0</v>
      </c>
      <c r="N51" s="87">
        <f t="shared" si="23"/>
        <v>0</v>
      </c>
      <c r="O51" s="87">
        <f t="shared" si="23"/>
        <v>0</v>
      </c>
      <c r="P51" s="87">
        <f t="shared" si="23"/>
        <v>0</v>
      </c>
      <c r="Q51" s="87">
        <f t="shared" si="18"/>
        <v>1086427.6499999999</v>
      </c>
    </row>
    <row r="52" spans="2:19" x14ac:dyDescent="0.25">
      <c r="B52" s="94" t="s">
        <v>29</v>
      </c>
      <c r="C52" s="86">
        <v>24350000</v>
      </c>
      <c r="D52" s="86">
        <v>47460633.600000001</v>
      </c>
      <c r="E52" s="41">
        <v>0</v>
      </c>
      <c r="F52" s="41">
        <v>0</v>
      </c>
      <c r="G52" s="53">
        <v>1086427.6499999999</v>
      </c>
      <c r="H52" s="41">
        <v>0</v>
      </c>
      <c r="I52" s="53"/>
      <c r="J52" s="53"/>
      <c r="K52" s="53"/>
      <c r="L52" s="53"/>
      <c r="M52" s="53"/>
      <c r="N52" s="53"/>
      <c r="O52" s="53"/>
      <c r="P52" s="53"/>
      <c r="Q52" s="53">
        <f t="shared" si="18"/>
        <v>1086427.6499999999</v>
      </c>
    </row>
    <row r="53" spans="2:19" ht="30" x14ac:dyDescent="0.25">
      <c r="B53" s="94" t="s">
        <v>30</v>
      </c>
      <c r="C53" s="88">
        <v>0</v>
      </c>
      <c r="D53" s="86">
        <v>500000</v>
      </c>
      <c r="E53" s="41">
        <v>0</v>
      </c>
      <c r="F53" s="41">
        <v>0</v>
      </c>
      <c r="G53" s="86">
        <v>140284.29999999999</v>
      </c>
      <c r="H53" s="86">
        <v>-140284.29999999999</v>
      </c>
      <c r="I53" s="32"/>
      <c r="J53" s="32"/>
      <c r="K53" s="32"/>
      <c r="L53" s="32"/>
      <c r="M53" s="32"/>
      <c r="N53" s="32"/>
      <c r="O53" s="39"/>
      <c r="P53" s="32"/>
      <c r="Q53" s="86">
        <f t="shared" si="18"/>
        <v>0</v>
      </c>
    </row>
    <row r="54" spans="2:19" ht="30" x14ac:dyDescent="0.25">
      <c r="B54" s="94" t="s">
        <v>31</v>
      </c>
      <c r="C54" s="88">
        <v>0</v>
      </c>
      <c r="D54" s="52">
        <v>0</v>
      </c>
      <c r="E54" s="41">
        <v>0</v>
      </c>
      <c r="F54" s="41">
        <v>0</v>
      </c>
      <c r="G54" s="41">
        <v>0</v>
      </c>
      <c r="H54" s="41">
        <v>0</v>
      </c>
      <c r="I54" s="32"/>
      <c r="J54" s="32"/>
      <c r="K54" s="32"/>
      <c r="L54" s="32"/>
      <c r="M54" s="29"/>
      <c r="N54" s="32"/>
      <c r="O54" s="32"/>
      <c r="P54" s="32"/>
      <c r="Q54" s="32">
        <f t="shared" si="18"/>
        <v>0</v>
      </c>
    </row>
    <row r="55" spans="2:19" ht="45" x14ac:dyDescent="0.25">
      <c r="B55" s="94" t="s">
        <v>32</v>
      </c>
      <c r="C55" s="88">
        <v>0</v>
      </c>
      <c r="D55" s="52">
        <v>0</v>
      </c>
      <c r="E55" s="41">
        <v>0</v>
      </c>
      <c r="F55" s="41">
        <v>0</v>
      </c>
      <c r="G55" s="41">
        <v>0</v>
      </c>
      <c r="H55" s="41">
        <v>0</v>
      </c>
      <c r="I55" s="32"/>
      <c r="J55" s="29"/>
      <c r="K55" s="32"/>
      <c r="L55" s="32"/>
      <c r="M55" s="32"/>
      <c r="N55" s="32"/>
      <c r="O55" s="32"/>
      <c r="P55" s="32"/>
      <c r="Q55" s="32">
        <f t="shared" si="18"/>
        <v>0</v>
      </c>
      <c r="S55" s="87"/>
    </row>
    <row r="56" spans="2:19" ht="30" x14ac:dyDescent="0.25">
      <c r="B56" s="94" t="s">
        <v>33</v>
      </c>
      <c r="C56" s="88">
        <v>0</v>
      </c>
      <c r="D56" s="86">
        <v>3500000</v>
      </c>
      <c r="E56" s="41">
        <v>0</v>
      </c>
      <c r="F56" s="41">
        <v>0</v>
      </c>
      <c r="G56" s="41">
        <v>0</v>
      </c>
      <c r="H56" s="41">
        <v>0</v>
      </c>
      <c r="I56" s="32"/>
      <c r="J56" s="32"/>
      <c r="K56" s="32"/>
      <c r="L56" s="32"/>
      <c r="M56" s="32"/>
      <c r="N56" s="32"/>
      <c r="O56" s="32"/>
      <c r="P56" s="32"/>
      <c r="Q56" s="32">
        <v>0</v>
      </c>
    </row>
    <row r="57" spans="2:19" ht="30" x14ac:dyDescent="0.25">
      <c r="B57" s="94" t="s">
        <v>55</v>
      </c>
      <c r="C57" s="86">
        <v>50000</v>
      </c>
      <c r="D57" s="52">
        <v>0</v>
      </c>
      <c r="E57" s="41">
        <v>0</v>
      </c>
      <c r="F57" s="41">
        <v>0</v>
      </c>
      <c r="G57" s="41">
        <v>0</v>
      </c>
      <c r="H57" s="41">
        <v>0</v>
      </c>
      <c r="I57" s="32"/>
      <c r="J57" s="32"/>
      <c r="K57" s="32"/>
      <c r="L57" s="32"/>
      <c r="M57" s="32"/>
      <c r="N57" s="32"/>
      <c r="O57" s="32"/>
      <c r="P57" s="32"/>
      <c r="Q57" s="32">
        <f t="shared" ref="Q57:Q72" si="24">E57+F57+G57+H57+I57+J57+K57+L57+M57+N57+O57+P57</f>
        <v>0</v>
      </c>
    </row>
    <row r="58" spans="2:19" ht="30" x14ac:dyDescent="0.25">
      <c r="B58" s="94" t="s">
        <v>56</v>
      </c>
      <c r="C58" s="88">
        <v>0</v>
      </c>
      <c r="D58" s="52">
        <v>0</v>
      </c>
      <c r="E58" s="41">
        <v>0</v>
      </c>
      <c r="F58" s="41">
        <v>0</v>
      </c>
      <c r="G58" s="41">
        <v>0</v>
      </c>
      <c r="H58" s="41">
        <v>0</v>
      </c>
      <c r="I58" s="32"/>
      <c r="J58" s="32"/>
      <c r="K58" s="32"/>
      <c r="L58" s="32"/>
      <c r="M58" s="32"/>
      <c r="N58" s="32"/>
      <c r="O58" s="32"/>
      <c r="P58" s="32"/>
      <c r="Q58" s="32">
        <f t="shared" si="24"/>
        <v>0</v>
      </c>
    </row>
    <row r="59" spans="2:19" x14ac:dyDescent="0.25">
      <c r="B59" s="94" t="s">
        <v>34</v>
      </c>
      <c r="C59" s="88">
        <v>0</v>
      </c>
      <c r="D59" s="52">
        <v>0</v>
      </c>
      <c r="E59" s="41">
        <v>0</v>
      </c>
      <c r="F59" s="41">
        <v>0</v>
      </c>
      <c r="G59" s="41">
        <v>0</v>
      </c>
      <c r="H59" s="41">
        <v>0</v>
      </c>
      <c r="I59" s="32"/>
      <c r="J59" s="32"/>
      <c r="K59" s="32"/>
      <c r="L59" s="32"/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4" t="s">
        <v>57</v>
      </c>
      <c r="C60" s="88">
        <v>0</v>
      </c>
      <c r="D60" s="86">
        <v>67710315.790000007</v>
      </c>
      <c r="E60" s="41">
        <v>0</v>
      </c>
      <c r="F60" s="41">
        <v>0</v>
      </c>
      <c r="G60" s="41">
        <v>0</v>
      </c>
      <c r="H60" s="41">
        <v>0</v>
      </c>
      <c r="I60" s="32"/>
      <c r="J60" s="32"/>
      <c r="K60" s="32"/>
      <c r="L60" s="32"/>
      <c r="M60" s="32"/>
      <c r="N60" s="32"/>
      <c r="O60" s="55"/>
      <c r="P60" s="55"/>
      <c r="Q60" s="32">
        <f t="shared" si="24"/>
        <v>0</v>
      </c>
    </row>
    <row r="61" spans="2:19" x14ac:dyDescent="0.25">
      <c r="B61" s="93" t="s">
        <v>58</v>
      </c>
      <c r="C61" s="89">
        <f>C62+C63+C65+C64</f>
        <v>0</v>
      </c>
      <c r="D61" s="67">
        <f>D62+D63+D65+D64</f>
        <v>0</v>
      </c>
      <c r="E61" s="67">
        <f>E62+E63+E64+E65</f>
        <v>0</v>
      </c>
      <c r="F61" s="80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4" t="s">
        <v>59</v>
      </c>
      <c r="C62" s="88">
        <v>0</v>
      </c>
      <c r="D62" s="52">
        <v>0</v>
      </c>
      <c r="E62" s="41">
        <v>0</v>
      </c>
      <c r="F62" s="41">
        <v>0</v>
      </c>
      <c r="G62" s="41">
        <v>0</v>
      </c>
      <c r="H62" s="41">
        <v>0</v>
      </c>
      <c r="I62" s="32"/>
      <c r="J62" s="32"/>
      <c r="K62" s="32"/>
      <c r="L62" s="32"/>
      <c r="M62" s="29"/>
      <c r="N62" s="32"/>
      <c r="O62" s="32"/>
      <c r="P62" s="55"/>
      <c r="Q62" s="32">
        <f t="shared" si="24"/>
        <v>0</v>
      </c>
    </row>
    <row r="63" spans="2:19" x14ac:dyDescent="0.25">
      <c r="B63" s="94" t="s">
        <v>60</v>
      </c>
      <c r="C63" s="88">
        <v>0</v>
      </c>
      <c r="D63" s="52">
        <v>0</v>
      </c>
      <c r="E63" s="41">
        <v>0</v>
      </c>
      <c r="F63" s="41">
        <v>0</v>
      </c>
      <c r="G63" s="41">
        <v>0</v>
      </c>
      <c r="H63" s="41">
        <v>0</v>
      </c>
      <c r="I63" s="32"/>
      <c r="J63" s="32"/>
      <c r="K63" s="32"/>
      <c r="L63" s="32"/>
      <c r="M63" s="32"/>
      <c r="N63" s="32"/>
      <c r="O63" s="32"/>
      <c r="P63" s="32"/>
      <c r="Q63" s="32">
        <f t="shared" si="24"/>
        <v>0</v>
      </c>
    </row>
    <row r="64" spans="2:19" ht="30" x14ac:dyDescent="0.25">
      <c r="B64" s="94" t="s">
        <v>61</v>
      </c>
      <c r="C64" s="88">
        <v>0</v>
      </c>
      <c r="D64" s="52">
        <v>0</v>
      </c>
      <c r="E64" s="41">
        <v>0</v>
      </c>
      <c r="F64" s="41">
        <v>0</v>
      </c>
      <c r="G64" s="41">
        <v>0</v>
      </c>
      <c r="H64" s="41">
        <v>0</v>
      </c>
      <c r="I64" s="32"/>
      <c r="J64" s="32"/>
      <c r="K64" s="32"/>
      <c r="L64" s="32"/>
      <c r="M64" s="32"/>
      <c r="N64" s="32"/>
      <c r="O64" s="32"/>
      <c r="P64" s="32"/>
      <c r="Q64" s="32">
        <f t="shared" si="24"/>
        <v>0</v>
      </c>
    </row>
    <row r="65" spans="2:17" ht="60" x14ac:dyDescent="0.25">
      <c r="B65" s="94" t="s">
        <v>62</v>
      </c>
      <c r="C65" s="88">
        <v>0</v>
      </c>
      <c r="D65" s="52">
        <v>0</v>
      </c>
      <c r="E65" s="41">
        <v>0</v>
      </c>
      <c r="F65" s="41">
        <v>0</v>
      </c>
      <c r="G65" s="41">
        <v>0</v>
      </c>
      <c r="H65" s="41">
        <v>0</v>
      </c>
      <c r="I65" s="32"/>
      <c r="J65" s="32"/>
      <c r="K65" s="32"/>
      <c r="L65" s="32"/>
      <c r="M65" s="32"/>
      <c r="N65" s="32"/>
      <c r="O65" s="32"/>
      <c r="P65" s="32"/>
      <c r="Q65" s="32">
        <f t="shared" si="24"/>
        <v>0</v>
      </c>
    </row>
    <row r="66" spans="2:17" ht="30" x14ac:dyDescent="0.25">
      <c r="B66" s="93" t="s">
        <v>63</v>
      </c>
      <c r="C66" s="89">
        <f t="shared" ref="C66:H66" si="29">C67+C68+C69+C70+C71+C72</f>
        <v>0</v>
      </c>
      <c r="D66" s="61">
        <f t="shared" si="29"/>
        <v>0</v>
      </c>
      <c r="E66" s="67">
        <f t="shared" si="29"/>
        <v>0</v>
      </c>
      <c r="F66" s="80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4" t="s">
        <v>64</v>
      </c>
      <c r="C67" s="88">
        <v>0</v>
      </c>
      <c r="D67" s="52">
        <v>0</v>
      </c>
      <c r="E67" s="41">
        <v>0</v>
      </c>
      <c r="F67" s="41">
        <v>0</v>
      </c>
      <c r="G67" s="41">
        <v>0</v>
      </c>
      <c r="H67" s="41">
        <v>0</v>
      </c>
      <c r="I67" s="32"/>
      <c r="J67" s="32"/>
      <c r="K67" s="32"/>
      <c r="L67" s="32"/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4" t="s">
        <v>65</v>
      </c>
      <c r="C68" s="88">
        <v>0</v>
      </c>
      <c r="D68" s="52">
        <v>0</v>
      </c>
      <c r="E68" s="41">
        <v>0</v>
      </c>
      <c r="F68" s="41">
        <v>0</v>
      </c>
      <c r="G68" s="41">
        <v>0</v>
      </c>
      <c r="H68" s="41">
        <v>0</v>
      </c>
      <c r="I68" s="32"/>
      <c r="J68" s="32"/>
      <c r="K68" s="32"/>
      <c r="L68" s="32"/>
      <c r="M68" s="32"/>
      <c r="N68" s="32"/>
      <c r="O68" s="32"/>
      <c r="P68" s="32"/>
      <c r="Q68" s="32">
        <f t="shared" si="24"/>
        <v>0</v>
      </c>
    </row>
    <row r="69" spans="2:17" x14ac:dyDescent="0.25">
      <c r="B69" s="93" t="s">
        <v>66</v>
      </c>
      <c r="C69" s="89">
        <f>C72+C71+C70</f>
        <v>0</v>
      </c>
      <c r="D69" s="52">
        <v>0</v>
      </c>
      <c r="E69" s="41">
        <v>0</v>
      </c>
      <c r="F69" s="41">
        <v>0</v>
      </c>
      <c r="G69" s="41">
        <v>0</v>
      </c>
      <c r="H69" s="41">
        <v>0</v>
      </c>
      <c r="I69" s="32"/>
      <c r="J69" s="32"/>
      <c r="K69" s="32"/>
      <c r="L69" s="32"/>
      <c r="M69" s="32"/>
      <c r="N69" s="32"/>
      <c r="O69" s="32"/>
      <c r="P69" s="32"/>
      <c r="Q69" s="32">
        <f t="shared" si="24"/>
        <v>0</v>
      </c>
    </row>
    <row r="70" spans="2:17" ht="30" x14ac:dyDescent="0.25">
      <c r="B70" s="94" t="s">
        <v>67</v>
      </c>
      <c r="C70" s="88">
        <v>0</v>
      </c>
      <c r="D70" s="52">
        <v>0</v>
      </c>
      <c r="E70" s="41">
        <v>0</v>
      </c>
      <c r="F70" s="41">
        <v>0</v>
      </c>
      <c r="G70" s="41">
        <v>0</v>
      </c>
      <c r="H70" s="41">
        <v>0</v>
      </c>
      <c r="I70" s="32"/>
      <c r="J70" s="32"/>
      <c r="K70" s="32"/>
      <c r="L70" s="32"/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4" t="s">
        <v>68</v>
      </c>
      <c r="C71" s="88">
        <v>0</v>
      </c>
      <c r="D71" s="52">
        <v>0</v>
      </c>
      <c r="E71" s="41">
        <v>0</v>
      </c>
      <c r="F71" s="41">
        <v>0</v>
      </c>
      <c r="G71" s="41">
        <v>0</v>
      </c>
      <c r="H71" s="41">
        <v>0</v>
      </c>
      <c r="I71" s="32"/>
      <c r="J71" s="32"/>
      <c r="K71" s="32"/>
      <c r="L71" s="32"/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4" t="s">
        <v>69</v>
      </c>
      <c r="C72" s="88">
        <v>0</v>
      </c>
      <c r="D72" s="52">
        <v>0</v>
      </c>
      <c r="E72" s="41">
        <v>0</v>
      </c>
      <c r="F72" s="41">
        <v>0</v>
      </c>
      <c r="G72" s="41">
        <v>0</v>
      </c>
      <c r="H72" s="41">
        <v>0</v>
      </c>
      <c r="I72" s="32"/>
      <c r="J72" s="32"/>
      <c r="K72" s="32"/>
      <c r="L72" s="32"/>
      <c r="M72" s="32"/>
      <c r="N72" s="32"/>
      <c r="O72" s="32"/>
      <c r="P72" s="32"/>
      <c r="Q72" s="32">
        <f t="shared" si="24"/>
        <v>0</v>
      </c>
    </row>
    <row r="73" spans="2:17" x14ac:dyDescent="0.25">
      <c r="B73" s="95" t="s">
        <v>35</v>
      </c>
      <c r="C73" s="90">
        <f>C8</f>
        <v>329000000</v>
      </c>
      <c r="D73" s="90">
        <f>D8</f>
        <v>505610909.38999999</v>
      </c>
      <c r="E73" s="68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0</v>
      </c>
      <c r="J73" s="31">
        <f t="shared" si="30"/>
        <v>0</v>
      </c>
      <c r="K73" s="31">
        <f t="shared" si="30"/>
        <v>0</v>
      </c>
      <c r="L73" s="31">
        <f t="shared" si="30"/>
        <v>0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70975385.040000007</v>
      </c>
    </row>
    <row r="74" spans="2:17" x14ac:dyDescent="0.25">
      <c r="B74" s="96"/>
      <c r="C74" s="91"/>
      <c r="D74" s="69"/>
      <c r="E74" s="53"/>
      <c r="F74" s="81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3" t="s">
        <v>70</v>
      </c>
      <c r="C75" s="87"/>
      <c r="D75" s="69"/>
      <c r="E75" s="41">
        <v>0</v>
      </c>
      <c r="F75" s="79">
        <v>0</v>
      </c>
      <c r="G75" s="79">
        <v>0</v>
      </c>
      <c r="H75" s="41">
        <v>0</v>
      </c>
      <c r="I75" s="32"/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3" t="s">
        <v>71</v>
      </c>
      <c r="C76" s="88">
        <v>0</v>
      </c>
      <c r="D76" s="52">
        <v>0</v>
      </c>
      <c r="E76" s="41">
        <v>0</v>
      </c>
      <c r="F76" s="79">
        <v>0</v>
      </c>
      <c r="G76" s="79">
        <v>0</v>
      </c>
      <c r="H76" s="41">
        <v>0</v>
      </c>
      <c r="I76" s="32"/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94" t="s">
        <v>72</v>
      </c>
      <c r="C77" s="88">
        <v>0</v>
      </c>
      <c r="D77" s="52">
        <v>0</v>
      </c>
      <c r="E77" s="41">
        <v>0</v>
      </c>
      <c r="F77" s="79">
        <v>0</v>
      </c>
      <c r="G77" s="79">
        <v>0</v>
      </c>
      <c r="H77" s="41">
        <v>0</v>
      </c>
      <c r="I77" s="32"/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94" t="s">
        <v>73</v>
      </c>
      <c r="C78" s="88">
        <v>0</v>
      </c>
      <c r="D78" s="52">
        <v>0</v>
      </c>
      <c r="E78" s="41">
        <v>0</v>
      </c>
      <c r="F78" s="79">
        <v>0</v>
      </c>
      <c r="G78" s="79">
        <v>0</v>
      </c>
      <c r="H78" s="41">
        <v>0</v>
      </c>
      <c r="I78" s="32"/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3" t="s">
        <v>74</v>
      </c>
      <c r="C79" s="88">
        <v>0</v>
      </c>
      <c r="D79" s="52">
        <v>0</v>
      </c>
      <c r="E79" s="41">
        <v>0</v>
      </c>
      <c r="F79" s="79">
        <v>0</v>
      </c>
      <c r="G79" s="79">
        <v>0</v>
      </c>
      <c r="H79" s="41">
        <v>0</v>
      </c>
      <c r="I79" s="32"/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94" t="s">
        <v>75</v>
      </c>
      <c r="C80" s="88">
        <v>0</v>
      </c>
      <c r="D80" s="52">
        <v>0</v>
      </c>
      <c r="E80" s="41">
        <v>0</v>
      </c>
      <c r="F80" s="79">
        <v>0</v>
      </c>
      <c r="G80" s="79">
        <v>0</v>
      </c>
      <c r="H80" s="41">
        <v>0</v>
      </c>
      <c r="I80" s="32"/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94" t="s">
        <v>76</v>
      </c>
      <c r="C81" s="88">
        <v>0</v>
      </c>
      <c r="D81" s="52">
        <v>0</v>
      </c>
      <c r="E81" s="41">
        <v>0</v>
      </c>
      <c r="F81" s="79">
        <v>0</v>
      </c>
      <c r="G81" s="79">
        <v>0</v>
      </c>
      <c r="H81" s="41">
        <v>0</v>
      </c>
      <c r="I81" s="32"/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3" t="s">
        <v>77</v>
      </c>
      <c r="C82" s="88">
        <v>0</v>
      </c>
      <c r="D82" s="52">
        <v>0</v>
      </c>
      <c r="E82" s="41">
        <v>0</v>
      </c>
      <c r="F82" s="79">
        <v>0</v>
      </c>
      <c r="G82" s="79">
        <v>0</v>
      </c>
      <c r="H82" s="41">
        <v>0</v>
      </c>
      <c r="I82" s="32"/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94" t="s">
        <v>78</v>
      </c>
      <c r="C83" s="88">
        <v>0</v>
      </c>
      <c r="D83" s="52">
        <v>0</v>
      </c>
      <c r="E83" s="41">
        <v>0</v>
      </c>
      <c r="F83" s="79">
        <v>0</v>
      </c>
      <c r="G83" s="79">
        <v>0</v>
      </c>
      <c r="H83" s="41">
        <v>0</v>
      </c>
      <c r="I83" s="32"/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95" t="s">
        <v>79</v>
      </c>
      <c r="C84" s="92">
        <f>SUM(C76:C83)</f>
        <v>0</v>
      </c>
      <c r="D84" s="70">
        <f>SUM(D76:D83)</f>
        <v>0</v>
      </c>
      <c r="E84" s="70">
        <v>0</v>
      </c>
      <c r="F84" s="82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6"/>
      <c r="D85" s="66"/>
      <c r="E85" s="71"/>
      <c r="F85" s="8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8"/>
    </row>
    <row r="86" spans="2:17" ht="31.5" x14ac:dyDescent="0.25">
      <c r="B86" s="11" t="s">
        <v>80</v>
      </c>
      <c r="C86" s="72">
        <f>C73+C84</f>
        <v>329000000</v>
      </c>
      <c r="D86" s="72">
        <f>D73+D84</f>
        <v>505610909.38999999</v>
      </c>
      <c r="E86" s="73">
        <f t="shared" ref="E86:K86" si="32">E73+E84</f>
        <v>0</v>
      </c>
      <c r="F86" s="84">
        <f t="shared" si="32"/>
        <v>30042269.280000001</v>
      </c>
      <c r="G86" s="74">
        <f t="shared" si="32"/>
        <v>21493045.68</v>
      </c>
      <c r="H86" s="74">
        <f t="shared" si="32"/>
        <v>19440070.079999994</v>
      </c>
      <c r="I86" s="15">
        <f t="shared" si="32"/>
        <v>0</v>
      </c>
      <c r="J86" s="15">
        <f t="shared" si="32"/>
        <v>0</v>
      </c>
      <c r="K86" s="15">
        <f t="shared" si="32"/>
        <v>0</v>
      </c>
      <c r="L86" s="15">
        <f t="shared" ref="L86:N86" si="33">L73+L84</f>
        <v>0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4">
        <f>Q73+Q84</f>
        <v>70975385.040000007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125</v>
      </c>
      <c r="C88" s="19"/>
      <c r="D88" s="42"/>
      <c r="E88" s="19"/>
      <c r="G88" s="42"/>
      <c r="H88" s="42"/>
      <c r="J88" s="21"/>
      <c r="N88" s="54"/>
      <c r="O88" s="42"/>
      <c r="P88" s="56"/>
    </row>
    <row r="89" spans="2:17" x14ac:dyDescent="0.25">
      <c r="B89" t="s">
        <v>126</v>
      </c>
      <c r="C89" s="19"/>
      <c r="D89" s="42"/>
      <c r="G89" s="42"/>
      <c r="H89" s="21"/>
      <c r="I89" s="54"/>
      <c r="J89" s="21"/>
      <c r="N89" s="54"/>
      <c r="O89" s="19"/>
      <c r="P89" s="21"/>
    </row>
    <row r="90" spans="2:17" x14ac:dyDescent="0.25">
      <c r="C90" s="21"/>
      <c r="G90" s="21"/>
      <c r="I90" s="54"/>
      <c r="J90" s="54"/>
      <c r="O90" s="21"/>
      <c r="P90" s="21"/>
    </row>
    <row r="91" spans="2:17" x14ac:dyDescent="0.25">
      <c r="B91" s="24" t="s">
        <v>111</v>
      </c>
      <c r="D91" s="24" t="s">
        <v>111</v>
      </c>
      <c r="E91" s="24"/>
      <c r="F91" s="83"/>
      <c r="G91" s="21"/>
      <c r="H91" s="24" t="s">
        <v>111</v>
      </c>
      <c r="N91" s="23"/>
      <c r="O91" s="23"/>
    </row>
    <row r="92" spans="2:17" x14ac:dyDescent="0.25">
      <c r="B92" s="103" t="s">
        <v>106</v>
      </c>
      <c r="C92" s="47"/>
      <c r="D92" s="104" t="s">
        <v>121</v>
      </c>
      <c r="E92" s="47"/>
      <c r="F92" s="105"/>
      <c r="G92" s="47"/>
      <c r="H92" s="105" t="s">
        <v>124</v>
      </c>
      <c r="I92" s="47"/>
      <c r="J92" s="47"/>
      <c r="K92" s="47"/>
      <c r="L92" s="47"/>
      <c r="M92" s="47"/>
      <c r="N92" s="47"/>
      <c r="O92" s="47"/>
      <c r="P92" s="47"/>
      <c r="Q92" s="106"/>
    </row>
    <row r="93" spans="2:17" x14ac:dyDescent="0.25">
      <c r="B93" s="16" t="s">
        <v>108</v>
      </c>
      <c r="D93" s="66" t="s">
        <v>122</v>
      </c>
      <c r="H93" s="98" t="s">
        <v>123</v>
      </c>
      <c r="O93" s="98"/>
    </row>
    <row r="94" spans="2:17" x14ac:dyDescent="0.25">
      <c r="C94" s="24"/>
      <c r="D94" s="19"/>
    </row>
    <row r="95" spans="2:17" x14ac:dyDescent="0.25">
      <c r="B95" s="25"/>
      <c r="C95" s="24"/>
      <c r="D95" s="21"/>
      <c r="Q95" s="24"/>
    </row>
    <row r="96" spans="2:17" x14ac:dyDescent="0.25">
      <c r="B96" s="25"/>
      <c r="C96" s="24"/>
      <c r="Q96" s="24"/>
    </row>
    <row r="97" spans="2:17" x14ac:dyDescent="0.25">
      <c r="B97" s="25"/>
      <c r="C97" s="24"/>
      <c r="O97" s="42"/>
      <c r="Q97" s="24"/>
    </row>
    <row r="98" spans="2:17" x14ac:dyDescent="0.25">
      <c r="B98" s="25"/>
      <c r="C98" s="24"/>
      <c r="O98" s="42"/>
      <c r="Q98" s="24"/>
    </row>
    <row r="99" spans="2:17" x14ac:dyDescent="0.25">
      <c r="C99" s="59"/>
    </row>
    <row r="100" spans="2:17" x14ac:dyDescent="0.25">
      <c r="C100" s="60"/>
      <c r="D100" s="24"/>
      <c r="O100" s="42"/>
    </row>
    <row r="101" spans="2:17" x14ac:dyDescent="0.25">
      <c r="O101" s="42"/>
    </row>
    <row r="102" spans="2:17" x14ac:dyDescent="0.25">
      <c r="O102" s="42"/>
    </row>
    <row r="103" spans="2:17" x14ac:dyDescent="0.25">
      <c r="O103" s="42"/>
    </row>
    <row r="104" spans="2:17" x14ac:dyDescent="0.25">
      <c r="O104" s="42"/>
    </row>
    <row r="105" spans="2:17" x14ac:dyDescent="0.25">
      <c r="O105" s="42"/>
    </row>
    <row r="107" spans="2:17" x14ac:dyDescent="0.25">
      <c r="O107" s="42"/>
    </row>
    <row r="108" spans="2:17" x14ac:dyDescent="0.25">
      <c r="O108" s="42"/>
    </row>
    <row r="109" spans="2:17" x14ac:dyDescent="0.25">
      <c r="O109" s="42"/>
    </row>
    <row r="110" spans="2:17" x14ac:dyDescent="0.25">
      <c r="O110" s="42"/>
    </row>
    <row r="112" spans="2:17" x14ac:dyDescent="0.25">
      <c r="O112" s="42"/>
    </row>
    <row r="116" spans="9:15" x14ac:dyDescent="0.25">
      <c r="O116" s="42"/>
    </row>
    <row r="117" spans="9:15" x14ac:dyDescent="0.25">
      <c r="O117" s="42"/>
    </row>
    <row r="119" spans="9:15" x14ac:dyDescent="0.25">
      <c r="O119" s="42"/>
    </row>
    <row r="121" spans="9:15" x14ac:dyDescent="0.25">
      <c r="O121" s="42"/>
    </row>
    <row r="125" spans="9:15" x14ac:dyDescent="0.25">
      <c r="I125">
        <v>8</v>
      </c>
    </row>
  </sheetData>
  <mergeCells count="6">
    <mergeCell ref="E6:H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Presupuesto Ley 345-21</vt:lpstr>
      <vt:lpstr>Ejecución 2022</vt:lpstr>
      <vt:lpstr>'Ejecución 2022'!Área_de_impresión</vt:lpstr>
      <vt:lpstr>'Ejecución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2022-05-05T14:14:06Z</cp:lastPrinted>
  <dcterms:created xsi:type="dcterms:W3CDTF">2018-04-17T18:57:16Z</dcterms:created>
  <dcterms:modified xsi:type="dcterms:W3CDTF">2022-05-05T15:13:53Z</dcterms:modified>
</cp:coreProperties>
</file>