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2\SIGEF 2023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Ejecutado" sheetId="21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1" l="1"/>
  <c r="C82" i="21"/>
  <c r="F72" i="21"/>
  <c r="F84" i="21" s="1"/>
  <c r="Q71" i="21"/>
  <c r="Q70" i="21"/>
  <c r="Q69" i="21"/>
  <c r="Q68" i="21"/>
  <c r="C68" i="21"/>
  <c r="Q67" i="21"/>
  <c r="Q66" i="21"/>
  <c r="H65" i="21"/>
  <c r="Q65" i="21" s="1"/>
  <c r="G65" i="21"/>
  <c r="F65" i="21"/>
  <c r="E65" i="21"/>
  <c r="D65" i="21"/>
  <c r="C65" i="21"/>
  <c r="Q64" i="21"/>
  <c r="Q63" i="21"/>
  <c r="Q62" i="21"/>
  <c r="Q61" i="21"/>
  <c r="P60" i="21"/>
  <c r="O60" i="21"/>
  <c r="N60" i="21"/>
  <c r="M60" i="21"/>
  <c r="L60" i="21"/>
  <c r="K60" i="21"/>
  <c r="J60" i="21"/>
  <c r="I60" i="21"/>
  <c r="H60" i="21"/>
  <c r="G60" i="21"/>
  <c r="F60" i="21"/>
  <c r="E60" i="21"/>
  <c r="Q60" i="21" s="1"/>
  <c r="D60" i="21"/>
  <c r="C60" i="21"/>
  <c r="Q59" i="21"/>
  <c r="Q58" i="21"/>
  <c r="Q57" i="21"/>
  <c r="Q56" i="21"/>
  <c r="Q54" i="21"/>
  <c r="Q53" i="21"/>
  <c r="Q52" i="21"/>
  <c r="Q51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C50" i="21"/>
  <c r="Q49" i="21"/>
  <c r="Q48" i="21"/>
  <c r="Q47" i="21"/>
  <c r="Q46" i="21"/>
  <c r="Q45" i="21"/>
  <c r="Q44" i="21"/>
  <c r="Q43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Q42" i="21" s="1"/>
  <c r="D42" i="21"/>
  <c r="C42" i="21"/>
  <c r="Q41" i="21"/>
  <c r="Q40" i="21"/>
  <c r="Q39" i="21"/>
  <c r="Q38" i="21"/>
  <c r="Q37" i="21"/>
  <c r="Q36" i="21"/>
  <c r="Q35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Q34" i="21" s="1"/>
  <c r="D34" i="21"/>
  <c r="C34" i="21"/>
  <c r="Q33" i="21"/>
  <c r="Q32" i="21"/>
  <c r="Q31" i="21"/>
  <c r="Q29" i="21"/>
  <c r="Q28" i="21"/>
  <c r="Q27" i="21"/>
  <c r="Q26" i="21"/>
  <c r="Q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Q23" i="21"/>
  <c r="Q22" i="21"/>
  <c r="Q21" i="21"/>
  <c r="Q20" i="21"/>
  <c r="Q19" i="21"/>
  <c r="Q18" i="21"/>
  <c r="Q17" i="21"/>
  <c r="Q16" i="21"/>
  <c r="Q15" i="21"/>
  <c r="P14" i="21"/>
  <c r="O14" i="21"/>
  <c r="N14" i="21"/>
  <c r="N7" i="21" s="1"/>
  <c r="M14" i="21"/>
  <c r="L14" i="21"/>
  <c r="K14" i="21"/>
  <c r="J14" i="21"/>
  <c r="I14" i="21"/>
  <c r="H14" i="21"/>
  <c r="G14" i="21"/>
  <c r="F14" i="21"/>
  <c r="E14" i="21"/>
  <c r="D14" i="21"/>
  <c r="C14" i="21"/>
  <c r="Q13" i="21"/>
  <c r="Q12" i="21"/>
  <c r="Q11" i="21"/>
  <c r="Q10" i="21"/>
  <c r="Q9" i="21"/>
  <c r="P8" i="21"/>
  <c r="O8" i="21"/>
  <c r="N8" i="21"/>
  <c r="M8" i="21"/>
  <c r="L8" i="21"/>
  <c r="K8" i="21"/>
  <c r="J8" i="21"/>
  <c r="J72" i="21" s="1"/>
  <c r="J84" i="21" s="1"/>
  <c r="I8" i="21"/>
  <c r="I72" i="21" s="1"/>
  <c r="I84" i="21" s="1"/>
  <c r="H8" i="21"/>
  <c r="G8" i="21"/>
  <c r="F8" i="21"/>
  <c r="F7" i="21" s="1"/>
  <c r="E8" i="21"/>
  <c r="E7" i="21" s="1"/>
  <c r="D8" i="21"/>
  <c r="D72" i="21" s="1"/>
  <c r="D84" i="21" s="1"/>
  <c r="C8" i="21"/>
  <c r="C72" i="21" s="1"/>
  <c r="C84" i="21" s="1"/>
  <c r="AD7" i="21"/>
  <c r="W7" i="21"/>
  <c r="X7" i="21" s="1"/>
  <c r="C7" i="21"/>
  <c r="L7" i="21" l="1"/>
  <c r="Q50" i="21"/>
  <c r="K7" i="21"/>
  <c r="M7" i="21"/>
  <c r="M72" i="21"/>
  <c r="M84" i="21" s="1"/>
  <c r="O7" i="21"/>
  <c r="H72" i="21"/>
  <c r="H84" i="21" s="1"/>
  <c r="Q24" i="21"/>
  <c r="Q14" i="21"/>
  <c r="O72" i="21"/>
  <c r="O84" i="21" s="1"/>
  <c r="P7" i="21"/>
  <c r="N72" i="21"/>
  <c r="N84" i="21" s="1"/>
  <c r="G7" i="21"/>
  <c r="Y7" i="21"/>
  <c r="Z7" i="21" s="1"/>
  <c r="AA7" i="21" s="1"/>
  <c r="AB7" i="21" s="1"/>
  <c r="K72" i="21"/>
  <c r="K84" i="21" s="1"/>
  <c r="I7" i="21"/>
  <c r="L72" i="21"/>
  <c r="L84" i="21" s="1"/>
  <c r="D7" i="21"/>
  <c r="H7" i="21"/>
  <c r="J7" i="21"/>
  <c r="P72" i="21"/>
  <c r="P84" i="21" s="1"/>
  <c r="E72" i="21"/>
  <c r="E84" i="21" s="1"/>
  <c r="G72" i="21"/>
  <c r="G84" i="21" s="1"/>
  <c r="Q8" i="21"/>
  <c r="Q70" i="19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C24" i="19"/>
  <c r="Q20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Q72" i="21" l="1"/>
  <c r="Q84" i="21" s="1"/>
  <c r="Q7" i="21"/>
  <c r="AC6" i="21"/>
  <c r="AD6" i="21" s="1"/>
  <c r="K7" i="19"/>
  <c r="E72" i="19"/>
  <c r="J7" i="19"/>
  <c r="O7" i="19"/>
  <c r="B9" i="2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O72" i="19" s="1"/>
  <c r="N60" i="19"/>
  <c r="M60" i="19"/>
  <c r="L60" i="19"/>
  <c r="K60" i="19"/>
  <c r="J60" i="19"/>
  <c r="I60" i="19"/>
  <c r="H60" i="19"/>
  <c r="G60" i="19"/>
  <c r="G7" i="19" s="1"/>
  <c r="F60" i="19"/>
  <c r="F7" i="19" s="1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C50" i="19"/>
  <c r="Q49" i="19"/>
  <c r="Q48" i="19"/>
  <c r="Q47" i="19"/>
  <c r="Q46" i="19"/>
  <c r="Q45" i="19"/>
  <c r="Q44" i="19"/>
  <c r="Q43" i="19"/>
  <c r="P42" i="19"/>
  <c r="O42" i="19"/>
  <c r="N42" i="19"/>
  <c r="N72" i="19" s="1"/>
  <c r="M42" i="19"/>
  <c r="M72" i="19" s="1"/>
  <c r="L42" i="19"/>
  <c r="K42" i="19"/>
  <c r="K72" i="19" s="1"/>
  <c r="J42" i="19"/>
  <c r="J72" i="19" s="1"/>
  <c r="I42" i="19"/>
  <c r="I72" i="19" s="1"/>
  <c r="H42" i="19"/>
  <c r="G42" i="19"/>
  <c r="G72" i="19" s="1"/>
  <c r="F42" i="19"/>
  <c r="F72" i="19" s="1"/>
  <c r="E42" i="19"/>
  <c r="E7" i="19" s="1"/>
  <c r="D42" i="19"/>
  <c r="C42" i="19"/>
  <c r="C72" i="19" s="1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Q9" i="19"/>
  <c r="AD7" i="19"/>
  <c r="W7" i="19"/>
  <c r="Q50" i="19" l="1"/>
  <c r="I7" i="19"/>
  <c r="D72" i="19"/>
  <c r="D7" i="19"/>
  <c r="L72" i="19"/>
  <c r="L7" i="19"/>
  <c r="N7" i="19"/>
  <c r="M7" i="19"/>
  <c r="C7" i="19"/>
  <c r="H7" i="19"/>
  <c r="H72" i="19"/>
  <c r="P7" i="19"/>
  <c r="P72" i="19"/>
  <c r="Q60" i="19"/>
  <c r="C84" i="19"/>
  <c r="J84" i="19"/>
  <c r="N84" i="19"/>
  <c r="F84" i="19"/>
  <c r="H84" i="19"/>
  <c r="Q24" i="19"/>
  <c r="G84" i="19"/>
  <c r="Q14" i="19"/>
  <c r="Q42" i="19"/>
  <c r="Q65" i="19"/>
  <c r="Q8" i="19"/>
  <c r="K84" i="19"/>
  <c r="L84" i="19"/>
  <c r="P84" i="19"/>
  <c r="O84" i="19"/>
  <c r="Q34" i="19"/>
  <c r="X7" i="19"/>
  <c r="Y7" i="19" s="1"/>
  <c r="Z7" i="19" s="1"/>
  <c r="AA7" i="19" s="1"/>
  <c r="AB7" i="19" s="1"/>
  <c r="M84" i="19"/>
  <c r="E84" i="19"/>
  <c r="I84" i="19"/>
  <c r="Q7" i="19" l="1"/>
  <c r="Q72" i="19"/>
  <c r="Q84" i="19" s="1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<sst xmlns="http://schemas.openxmlformats.org/spreadsheetml/2006/main" count="307" uniqueCount="123">
  <si>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</si>
  <si>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</si>
  <si>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</si>
  <si>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</si>
  <si>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</si>
  <si>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</si>
  <si>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</si>
  <si>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</si>
  <si>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</si>
  <si>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</si>
  <si>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</si>
  <si>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</si>
  <si>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</si>
  <si>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</si>
  <si>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</si>
  <si>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</si>
  <si>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</si>
  <si>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</si>
  <si>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</si>
  <si>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</si>
  <si>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</si>
  <si>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</si>
  <si>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</si>
  <si>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</si>
  <si>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</si>
  <si>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</si>
  <si>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</si>
  <si>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</si>
  <si>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</si>
  <si>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</si>
  <si>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</si>
  <si>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</si>
  <si>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</si>
  <si>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</si>
  <si>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</si>
  <si>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</si>
  <si>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</si>
  <si>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</si>
  <si>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</si>
  <si>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</si>
  <si>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</si>
  <si>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</si>
  <si>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</si>
  <si>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</si>
  <si>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</si>
  <si>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</si>
  <si>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</si>
  <si>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</si>
  <si>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</si>
  <si>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</si>
  <si>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</si>
  <si>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</si>
  <si>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</si>
  <si>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</si>
  <si>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</si>
  <si>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</si>
  <si>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</si>
  <si>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</si>
  <si>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</si>
  <si>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</si>
  <si>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</si>
  <si>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</si>
  <si>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</si>
  <si>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</si>
  <si>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</si>
  <si>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</si>
  <si>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</si>
  <si>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</si>
  <si>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</si>
  <si>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</si>
  <si>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</si>
  <si>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</si>
  <si>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</si>
  <si>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</si>
  <si>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</si>
  <si>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</si>
  <si>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</si>
  <si>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</si>
  <si>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</si>
  <si>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</si>
  <si>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</si>
  <si>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</si>
  <si>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</si>
  <si>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</si>
  <si>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</si>
  <si>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</si>
  <si>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</si>
  <si>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</si>
  <si>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</si>
  <si>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</si>
  <si>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</si>
  <si>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</si>
  <si>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</si>
  <si>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</si>
  <si>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</si>
  <si>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</si>
  <si>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</si>
  <si>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</si>
  <si>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</si>
  <si>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</si>
  <si>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</si>
  <si>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</si>
  <si>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</si>
  <si>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</si>
  <si>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</si>
  <si>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</si>
  <si>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</si>
  <si>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</si>
  <si>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</si>
  <si>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</si>
  <si>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</si>
  <si>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</si>
  <si>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</si>
  <si>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</si>
  <si>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</si>
  <si>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</si>
  <si>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</si>
  <si>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</si>
  <si>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Presupuesto Modificado Enero</t>
  </si>
  <si>
    <t>Ejecución de Gastos y Aplicaciones Financieras</t>
  </si>
  <si>
    <t>En RD$ Gasto Devengado</t>
  </si>
  <si>
    <t>Fecha de registro: hasta el 01 de Marzo 2023</t>
  </si>
  <si>
    <t>Fecha de imputación: hasta el 28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</si>
</sst>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4" fontId="7" fillId="0" borderId="5" xfId="5" applyNumberFormat="1" applyFont="1" applyFill="1" applyBorder="1" applyAlignment="1">
      <alignment horizontal="right"/>
    </xf>
    <xf numFmtId="4" fontId="7" fillId="0" borderId="5" xfId="1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3" xfId="0" applyFont="1" applyBorder="1" applyAlignment="1">
      <alignment horizontal="center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0</xdr:row>
      <xdr:rowOff>76200</xdr:rowOff>
    </xdr:from>
    <xdr:to>
      <xdr:col>16</xdr:col>
      <xdr:colOff>55246</xdr:colOff>
      <xdr:row>4</xdr:row>
      <xdr:rowOff>213360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8180" y="76200"/>
          <a:ext cx="990601" cy="929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9525</xdr:rowOff>
    </xdr:from>
    <xdr:to>
      <xdr:col>4</xdr:col>
      <xdr:colOff>283846</xdr:colOff>
      <xdr:row>4</xdr:row>
      <xdr:rowOff>146685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525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73" zoomScaleNormal="100" workbookViewId="0">
      <selection activeCell="C19" sqref="C19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3" t="s">
        <v>101</v>
      </c>
      <c r="B1" s="123"/>
      <c r="C1" s="123"/>
      <c r="E1" s="9" t="s">
        <v>38</v>
      </c>
    </row>
    <row r="2" spans="1:6" ht="18.75" x14ac:dyDescent="0.25">
      <c r="A2" s="123" t="s">
        <v>108</v>
      </c>
      <c r="B2" s="123"/>
      <c r="C2" s="123"/>
      <c r="E2" s="15" t="s">
        <v>97</v>
      </c>
    </row>
    <row r="3" spans="1:6" ht="18.75" x14ac:dyDescent="0.25">
      <c r="A3" s="123" t="s">
        <v>117</v>
      </c>
      <c r="B3" s="123"/>
      <c r="C3" s="123"/>
      <c r="E3" s="15" t="s">
        <v>98</v>
      </c>
    </row>
    <row r="4" spans="1:6" ht="18.75" x14ac:dyDescent="0.3">
      <c r="A4" s="124" t="s">
        <v>99</v>
      </c>
      <c r="B4" s="124"/>
      <c r="C4" s="124"/>
      <c r="E4" s="9" t="s">
        <v>93</v>
      </c>
    </row>
    <row r="5" spans="1:6" x14ac:dyDescent="0.25">
      <c r="A5" s="120" t="s">
        <v>36</v>
      </c>
      <c r="B5" s="120"/>
      <c r="C5" s="120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9" t="s">
        <v>116</v>
      </c>
      <c r="C94" s="119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20" t="s">
        <v>104</v>
      </c>
      <c r="C95" s="120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21" t="s">
        <v>110</v>
      </c>
      <c r="B99" s="121"/>
      <c r="E99" s="21"/>
      <c r="F99" s="21"/>
      <c r="G99" s="21"/>
      <c r="H99" s="21"/>
      <c r="I99" s="21"/>
      <c r="J99" s="21"/>
    </row>
    <row r="100" spans="1:10" x14ac:dyDescent="0.25">
      <c r="A100" s="122" t="s">
        <v>105</v>
      </c>
      <c r="B100" s="122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pane xSplit="2" ySplit="6" topLeftCell="C7" activePane="bottomRight" state="frozen"/>
      <selection activeCell="O53" sqref="O53"/>
      <selection pane="topRight" activeCell="O53" sqref="O53"/>
      <selection pane="bottomLeft" activeCell="O53" sqref="O53"/>
      <selection pane="bottomRight" activeCell="B94" sqref="B94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hidden="1" customWidth="1"/>
    <col min="8" max="8" width="13.140625" style="35" hidden="1" customWidth="1"/>
    <col min="9" max="10" width="11.5703125" style="35" hidden="1" customWidth="1"/>
    <col min="11" max="11" width="11.85546875" style="35" hidden="1" customWidth="1"/>
    <col min="12" max="12" width="12.140625" style="35" hidden="1" customWidth="1"/>
    <col min="13" max="13" width="14.140625" style="35" hidden="1" customWidth="1"/>
    <col min="14" max="14" width="13.85546875" style="35" hidden="1" customWidth="1"/>
    <col min="15" max="16" width="13.140625" style="35" hidden="1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5" t="s">
        <v>101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S1" s="15" t="s">
        <v>94</v>
      </c>
    </row>
    <row r="2" spans="1:30" ht="15.75" x14ac:dyDescent="0.25">
      <c r="A2" s="47"/>
      <c r="B2" s="126" t="s">
        <v>108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S2" s="15"/>
    </row>
    <row r="3" spans="1:30" ht="15.75" x14ac:dyDescent="0.25">
      <c r="A3" s="47"/>
      <c r="B3" s="126" t="s">
        <v>117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S3" s="46"/>
    </row>
    <row r="4" spans="1:30" ht="15.75" x14ac:dyDescent="0.25">
      <c r="A4" s="47"/>
      <c r="B4" s="125" t="s">
        <v>119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S4" s="46"/>
    </row>
    <row r="5" spans="1:30" ht="42.6" customHeight="1" x14ac:dyDescent="0.25">
      <c r="A5" s="47"/>
      <c r="B5" s="49"/>
      <c r="C5" s="49"/>
      <c r="D5" s="49"/>
      <c r="E5" s="127" t="s">
        <v>120</v>
      </c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118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335288000</v>
      </c>
      <c r="E7" s="80">
        <f t="shared" si="0"/>
        <v>20245549.07</v>
      </c>
      <c r="F7" s="101">
        <f t="shared" si="0"/>
        <v>23978356.990000002</v>
      </c>
      <c r="G7" s="102">
        <f t="shared" si="0"/>
        <v>0</v>
      </c>
      <c r="H7" s="102">
        <f t="shared" si="0"/>
        <v>0</v>
      </c>
      <c r="I7" s="102">
        <f t="shared" si="0"/>
        <v>0</v>
      </c>
      <c r="J7" s="102">
        <f t="shared" si="0"/>
        <v>0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44223906.060000002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247606000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0</v>
      </c>
      <c r="H8" s="103">
        <f t="shared" si="2"/>
        <v>0</v>
      </c>
      <c r="I8" s="103">
        <f t="shared" si="2"/>
        <v>0</v>
      </c>
      <c r="J8" s="103">
        <f>J9+J10+J11+J12+J13</f>
        <v>0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33270573.18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6">
        <v>175893179</v>
      </c>
      <c r="E9" s="86">
        <v>13193666.67</v>
      </c>
      <c r="F9" s="86">
        <v>13246000</v>
      </c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87">
        <f>E9+F9+G9+H9+I9+J9+K9+L9+M9+N9+O9+P9</f>
        <v>26439666.670000002</v>
      </c>
    </row>
    <row r="10" spans="1:30" ht="13.5" customHeight="1" x14ac:dyDescent="0.25">
      <c r="A10" s="47"/>
      <c r="B10" s="64" t="s">
        <v>4</v>
      </c>
      <c r="C10" s="88">
        <v>35256000</v>
      </c>
      <c r="D10" s="89">
        <v>36748000</v>
      </c>
      <c r="E10" s="86">
        <v>675262.71</v>
      </c>
      <c r="F10" s="86">
        <v>675462.3</v>
      </c>
      <c r="G10" s="105"/>
      <c r="H10" s="104"/>
      <c r="I10" s="104"/>
      <c r="J10" s="104"/>
      <c r="K10" s="104"/>
      <c r="L10" s="104"/>
      <c r="M10" s="104"/>
      <c r="N10" s="104"/>
      <c r="O10" s="104"/>
      <c r="P10" s="104"/>
      <c r="Q10" s="70">
        <f t="shared" ref="Q10:Q29" si="3">E10+F10+G10+H10+I10+J10+K10+L10+M10+N10+O10+P10</f>
        <v>1350725.01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/>
      <c r="H11" s="100"/>
      <c r="I11" s="104"/>
      <c r="J11" s="100"/>
      <c r="K11" s="104"/>
      <c r="L11" s="100"/>
      <c r="M11" s="104"/>
      <c r="N11" s="104"/>
      <c r="O11" s="104"/>
      <c r="P11" s="104"/>
      <c r="Q11" s="70">
        <f>E11+F11+G11+H11+I11+J11+K11+L11+M11+N11+O11+P11</f>
        <v>1647360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24364821</v>
      </c>
      <c r="E13" s="86">
        <v>1912877.09</v>
      </c>
      <c r="F13" s="86">
        <v>1919944.41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86">
        <f>E13+F13+G13+H13+I13+J13+K13+L13+M13+N13+O13+P13</f>
        <v>3832821.5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70840000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0</v>
      </c>
      <c r="H14" s="103">
        <f t="shared" si="4"/>
        <v>0</v>
      </c>
      <c r="I14" s="103">
        <f t="shared" si="4"/>
        <v>0</v>
      </c>
      <c r="J14" s="103">
        <f t="shared" si="4"/>
        <v>0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9416106.4199999999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10960000</v>
      </c>
      <c r="E15" s="86">
        <v>1138844.95</v>
      </c>
      <c r="F15" s="86">
        <v>1296419.32</v>
      </c>
      <c r="G15" s="105"/>
      <c r="H15" s="104"/>
      <c r="I15" s="104"/>
      <c r="J15" s="104"/>
      <c r="K15" s="104"/>
      <c r="L15" s="104"/>
      <c r="M15" s="104"/>
      <c r="N15" s="104"/>
      <c r="O15" s="104"/>
      <c r="P15" s="104"/>
      <c r="Q15" s="86">
        <f t="shared" si="3"/>
        <v>2435264.27</v>
      </c>
    </row>
    <row r="16" spans="1:30" x14ac:dyDescent="0.25">
      <c r="A16" s="47"/>
      <c r="B16" s="64" t="s">
        <v>9</v>
      </c>
      <c r="C16" s="92">
        <v>3180000</v>
      </c>
      <c r="D16" s="92">
        <v>3180000</v>
      </c>
      <c r="E16" s="86">
        <v>75000</v>
      </c>
      <c r="F16" s="86">
        <v>233795.24</v>
      </c>
      <c r="G16" s="104"/>
      <c r="H16" s="100"/>
      <c r="I16" s="104"/>
      <c r="J16" s="104"/>
      <c r="K16" s="104"/>
      <c r="L16" s="104"/>
      <c r="M16" s="104"/>
      <c r="N16" s="104"/>
      <c r="O16" s="104"/>
      <c r="P16" s="104"/>
      <c r="Q16" s="86">
        <f t="shared" si="3"/>
        <v>308795.24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500000</v>
      </c>
      <c r="E17" s="86">
        <v>9300</v>
      </c>
      <c r="F17" s="86">
        <v>10000</v>
      </c>
      <c r="G17" s="100"/>
      <c r="H17" s="104"/>
      <c r="I17" s="104"/>
      <c r="J17" s="104"/>
      <c r="K17" s="104"/>
      <c r="L17" s="104"/>
      <c r="M17" s="100"/>
      <c r="N17" s="104"/>
      <c r="O17" s="104"/>
      <c r="P17" s="69"/>
      <c r="Q17" s="86">
        <f t="shared" si="3"/>
        <v>19300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1008000</v>
      </c>
      <c r="E18" s="86">
        <v>4600</v>
      </c>
      <c r="F18" s="86">
        <v>58333.32</v>
      </c>
      <c r="G18" s="100"/>
      <c r="H18" s="100"/>
      <c r="I18" s="104"/>
      <c r="J18" s="100"/>
      <c r="K18" s="104"/>
      <c r="L18" s="104"/>
      <c r="M18" s="100"/>
      <c r="N18" s="104"/>
      <c r="O18" s="104"/>
      <c r="P18" s="104"/>
      <c r="Q18" s="86">
        <f t="shared" si="3"/>
        <v>62933.32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9744000</v>
      </c>
      <c r="E19" s="86">
        <v>1050731</v>
      </c>
      <c r="F19" s="86">
        <v>1653038.99</v>
      </c>
      <c r="G19" s="104"/>
      <c r="H19" s="104"/>
      <c r="I19" s="104"/>
      <c r="J19" s="104"/>
      <c r="K19" s="100"/>
      <c r="L19" s="104"/>
      <c r="M19" s="104"/>
      <c r="N19" s="104"/>
      <c r="O19" s="104"/>
      <c r="P19" s="104"/>
      <c r="Q19" s="86">
        <f t="shared" si="3"/>
        <v>2703769.99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5752000</v>
      </c>
      <c r="E20" s="86">
        <v>57052.32</v>
      </c>
      <c r="F20" s="86">
        <v>218081.2</v>
      </c>
      <c r="G20" s="104"/>
      <c r="H20" s="100"/>
      <c r="I20" s="100"/>
      <c r="J20" s="104"/>
      <c r="K20" s="104"/>
      <c r="L20" s="104"/>
      <c r="M20" s="104"/>
      <c r="N20" s="104"/>
      <c r="O20" s="104"/>
      <c r="P20" s="104"/>
      <c r="Q20" s="86">
        <f t="shared" si="3"/>
        <v>275133.52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4365000</v>
      </c>
      <c r="E21" s="100">
        <v>0</v>
      </c>
      <c r="F21" s="100">
        <v>234643</v>
      </c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8">
        <f t="shared" si="3"/>
        <v>234643</v>
      </c>
    </row>
    <row r="22" spans="1:17" x14ac:dyDescent="0.25">
      <c r="A22" s="47"/>
      <c r="B22" s="64" t="s">
        <v>15</v>
      </c>
      <c r="C22" s="92">
        <v>30489000</v>
      </c>
      <c r="D22" s="92">
        <v>29006000</v>
      </c>
      <c r="E22" s="86">
        <v>882974.33</v>
      </c>
      <c r="F22" s="86">
        <v>1653635.44</v>
      </c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87">
        <f t="shared" si="3"/>
        <v>2536609.77</v>
      </c>
    </row>
    <row r="23" spans="1:17" x14ac:dyDescent="0.25">
      <c r="A23" s="47"/>
      <c r="B23" s="64" t="s">
        <v>40</v>
      </c>
      <c r="C23" s="92">
        <v>5225000</v>
      </c>
      <c r="D23" s="107">
        <v>6325000</v>
      </c>
      <c r="E23" s="100">
        <v>0</v>
      </c>
      <c r="F23" s="86">
        <v>839657.31</v>
      </c>
      <c r="G23" s="100"/>
      <c r="H23" s="100"/>
      <c r="I23" s="104"/>
      <c r="J23" s="104"/>
      <c r="K23" s="104"/>
      <c r="L23" s="104"/>
      <c r="M23" s="104"/>
      <c r="N23" s="104"/>
      <c r="O23" s="104"/>
      <c r="P23" s="104"/>
      <c r="Q23" s="108">
        <f t="shared" si="3"/>
        <v>839657.31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14342000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0</v>
      </c>
      <c r="H24" s="106">
        <f t="shared" si="5"/>
        <v>0</v>
      </c>
      <c r="I24" s="106">
        <f t="shared" si="5"/>
        <v>0</v>
      </c>
      <c r="J24" s="106">
        <f t="shared" si="5"/>
        <v>0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1537226.46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750000</v>
      </c>
      <c r="E25" s="87">
        <v>8790</v>
      </c>
      <c r="F25" s="105">
        <v>243640.66</v>
      </c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87">
        <f t="shared" si="3"/>
        <v>252430.66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350000</v>
      </c>
      <c r="E26" s="105">
        <v>0</v>
      </c>
      <c r="F26" s="105">
        <v>0</v>
      </c>
      <c r="G26" s="105"/>
      <c r="H26" s="105"/>
      <c r="I26" s="105"/>
      <c r="J26" s="104"/>
      <c r="K26" s="105"/>
      <c r="L26" s="105"/>
      <c r="M26" s="104"/>
      <c r="N26" s="104"/>
      <c r="O26" s="105"/>
      <c r="P26" s="104"/>
      <c r="Q26" s="109">
        <f t="shared" si="3"/>
        <v>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600000</v>
      </c>
      <c r="E27" s="87">
        <v>592950</v>
      </c>
      <c r="F27" s="105">
        <v>0</v>
      </c>
      <c r="G27" s="87"/>
      <c r="H27" s="87"/>
      <c r="I27" s="87"/>
      <c r="J27" s="70"/>
      <c r="K27" s="87"/>
      <c r="L27" s="87"/>
      <c r="M27" s="70"/>
      <c r="N27" s="70"/>
      <c r="O27" s="70"/>
      <c r="P27" s="87"/>
      <c r="Q27" s="87">
        <f t="shared" si="3"/>
        <v>592950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/>
      <c r="H28" s="105"/>
      <c r="I28" s="105"/>
      <c r="J28" s="105"/>
      <c r="K28" s="105"/>
      <c r="L28" s="104"/>
      <c r="M28" s="105"/>
      <c r="N28" s="105"/>
      <c r="O28" s="105"/>
      <c r="P28" s="105"/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/>
      <c r="H29" s="105"/>
      <c r="I29" s="105"/>
      <c r="J29" s="105"/>
      <c r="K29" s="104"/>
      <c r="L29" s="105"/>
      <c r="M29" s="105"/>
      <c r="N29" s="105"/>
      <c r="O29" s="105"/>
      <c r="P29" s="105"/>
      <c r="Q29" s="109">
        <f t="shared" si="3"/>
        <v>0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20000</v>
      </c>
      <c r="E30" s="105">
        <v>0</v>
      </c>
      <c r="F30" s="105">
        <v>0</v>
      </c>
      <c r="G30" s="105"/>
      <c r="H30" s="105"/>
      <c r="I30" s="105"/>
      <c r="J30" s="105"/>
      <c r="K30" s="105"/>
      <c r="L30" s="105"/>
      <c r="M30" s="110"/>
      <c r="N30" s="105"/>
      <c r="O30" s="105"/>
      <c r="P30" s="104"/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8550000</v>
      </c>
      <c r="E31" s="105">
        <v>0</v>
      </c>
      <c r="F31" s="105">
        <v>0</v>
      </c>
      <c r="G31" s="105"/>
      <c r="H31" s="104"/>
      <c r="I31" s="104"/>
      <c r="J31" s="104"/>
      <c r="K31" s="104"/>
      <c r="L31" s="104"/>
      <c r="M31" s="105"/>
      <c r="N31" s="105"/>
      <c r="O31" s="105"/>
      <c r="P31" s="104"/>
      <c r="Q31" s="109">
        <f t="shared" ref="Q31:Q51" si="6">E31+F31+G31+H31+I31+J31+K31+L31+M31+N31+O31+P31</f>
        <v>0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3742000</v>
      </c>
      <c r="E33" s="105">
        <v>0</v>
      </c>
      <c r="F33" s="105">
        <v>691845.8</v>
      </c>
      <c r="G33" s="104"/>
      <c r="H33" s="111"/>
      <c r="I33" s="109"/>
      <c r="J33" s="109"/>
      <c r="K33" s="109"/>
      <c r="L33" s="109"/>
      <c r="M33" s="104"/>
      <c r="N33" s="109"/>
      <c r="O33" s="109"/>
      <c r="P33" s="104"/>
      <c r="Q33" s="109">
        <f t="shared" si="6"/>
        <v>691845.8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1900000</v>
      </c>
      <c r="E34" s="103">
        <f t="shared" ref="E34:P34" si="7">E35+E36+E37+E38+E39+E40+E41</f>
        <v>0</v>
      </c>
      <c r="F34" s="103">
        <f t="shared" si="7"/>
        <v>0</v>
      </c>
      <c r="G34" s="106">
        <f t="shared" si="7"/>
        <v>0</v>
      </c>
      <c r="H34" s="103">
        <f t="shared" si="7"/>
        <v>0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2">
        <f t="shared" si="6"/>
        <v>0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4"/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1700000</v>
      </c>
      <c r="E40" s="100">
        <v>0</v>
      </c>
      <c r="F40" s="100">
        <v>0</v>
      </c>
      <c r="G40" s="100"/>
      <c r="H40" s="100">
        <v>0</v>
      </c>
      <c r="I40" s="100"/>
      <c r="J40" s="100"/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0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2">
        <f t="shared" si="8"/>
        <v>0</v>
      </c>
      <c r="H42" s="112">
        <f t="shared" si="8"/>
        <v>0</v>
      </c>
      <c r="I42" s="112">
        <f t="shared" si="8"/>
        <v>0</v>
      </c>
      <c r="J42" s="112">
        <f t="shared" si="8"/>
        <v>0</v>
      </c>
      <c r="K42" s="112">
        <f t="shared" si="8"/>
        <v>0</v>
      </c>
      <c r="L42" s="112">
        <f t="shared" si="8"/>
        <v>0</v>
      </c>
      <c r="M42" s="112">
        <f t="shared" si="8"/>
        <v>0</v>
      </c>
      <c r="N42" s="112">
        <f t="shared" si="8"/>
        <v>0</v>
      </c>
      <c r="O42" s="112">
        <f t="shared" si="8"/>
        <v>0</v>
      </c>
      <c r="P42" s="112">
        <f t="shared" si="8"/>
        <v>0</v>
      </c>
      <c r="Q42" s="112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500000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103">
        <f t="shared" si="9"/>
        <v>0</v>
      </c>
      <c r="H50" s="103">
        <f t="shared" si="9"/>
        <v>0</v>
      </c>
      <c r="I50" s="103">
        <f t="shared" si="9"/>
        <v>0</v>
      </c>
      <c r="J50" s="103">
        <f t="shared" si="9"/>
        <v>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0</v>
      </c>
    </row>
    <row r="51" spans="1:19" x14ac:dyDescent="0.25">
      <c r="A51" s="47"/>
      <c r="B51" s="64" t="s">
        <v>29</v>
      </c>
      <c r="C51" s="92">
        <v>400000</v>
      </c>
      <c r="D51" s="92">
        <v>400000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0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107">
        <v>0</v>
      </c>
      <c r="E53" s="100">
        <v>0</v>
      </c>
      <c r="F53" s="100"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7"/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0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28"/>
    </row>
    <row r="55" spans="1:19" x14ac:dyDescent="0.25">
      <c r="A55" s="47"/>
      <c r="B55" s="64" t="s">
        <v>33</v>
      </c>
      <c r="C55" s="92">
        <v>100000</v>
      </c>
      <c r="D55" s="92">
        <v>100000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7"/>
      <c r="L55" s="107"/>
      <c r="M55" s="104"/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107">
        <v>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7"/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107">
        <v>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100000</v>
      </c>
      <c r="E60" s="103">
        <f>E61+E62+E63+E64</f>
        <v>0</v>
      </c>
      <c r="F60" s="103">
        <f>F61+F62+F63+F64</f>
        <v>0</v>
      </c>
      <c r="G60" s="112">
        <f>G61+G62+G63+G64</f>
        <v>0</v>
      </c>
      <c r="H60" s="112">
        <f>H61+H62+H63+H64</f>
        <v>0</v>
      </c>
      <c r="I60" s="112">
        <f t="shared" ref="I60:P60" si="11">I61+I62+I63+I64</f>
        <v>0</v>
      </c>
      <c r="J60" s="112">
        <f t="shared" si="11"/>
        <v>0</v>
      </c>
      <c r="K60" s="112">
        <f t="shared" si="11"/>
        <v>0</v>
      </c>
      <c r="L60" s="112">
        <f t="shared" si="11"/>
        <v>0</v>
      </c>
      <c r="M60" s="112">
        <f t="shared" si="11"/>
        <v>0</v>
      </c>
      <c r="N60" s="112">
        <f t="shared" si="11"/>
        <v>0</v>
      </c>
      <c r="O60" s="112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100000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2">
        <f t="shared" si="12"/>
        <v>0</v>
      </c>
      <c r="H65" s="112">
        <f t="shared" si="12"/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>
        <v>0</v>
      </c>
      <c r="P65" s="112">
        <v>0</v>
      </c>
      <c r="Q65" s="112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2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335288000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0</v>
      </c>
      <c r="H72" s="96">
        <f t="shared" si="13"/>
        <v>0</v>
      </c>
      <c r="I72" s="96">
        <f t="shared" si="13"/>
        <v>0</v>
      </c>
      <c r="J72" s="96">
        <f t="shared" si="13"/>
        <v>0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44223906.060000002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3">
        <f>SUM(C74:C81)</f>
        <v>0</v>
      </c>
      <c r="D82" s="114">
        <f>SUM(D74:D81)</f>
        <v>0</v>
      </c>
      <c r="E82" s="114">
        <v>0</v>
      </c>
      <c r="F82" s="114">
        <v>0</v>
      </c>
      <c r="G82" s="115">
        <v>0</v>
      </c>
      <c r="H82" s="115">
        <v>0</v>
      </c>
      <c r="I82" s="115">
        <v>0</v>
      </c>
      <c r="J82" s="115">
        <v>0</v>
      </c>
      <c r="K82" s="115">
        <v>0</v>
      </c>
      <c r="L82" s="115">
        <v>0</v>
      </c>
      <c r="M82" s="115">
        <v>0</v>
      </c>
      <c r="N82" s="115">
        <v>0</v>
      </c>
      <c r="O82" s="115">
        <v>0</v>
      </c>
      <c r="P82" s="115">
        <v>0</v>
      </c>
      <c r="Q82" s="115">
        <v>0</v>
      </c>
    </row>
    <row r="83" spans="1:17" ht="13.5" customHeight="1" x14ac:dyDescent="0.25">
      <c r="A83" s="47"/>
      <c r="B83" s="47"/>
      <c r="C83" s="69"/>
      <c r="D83" s="69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335288000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0</v>
      </c>
      <c r="H84" s="99">
        <f t="shared" si="14"/>
        <v>0</v>
      </c>
      <c r="I84" s="99">
        <f t="shared" si="14"/>
        <v>0</v>
      </c>
      <c r="J84" s="99">
        <f t="shared" si="14"/>
        <v>0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44223906.060000002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121</v>
      </c>
      <c r="C86" s="59"/>
      <c r="D86" s="55"/>
      <c r="E86" s="59"/>
      <c r="F86" s="36"/>
      <c r="G86" s="55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122</v>
      </c>
      <c r="C87" s="59"/>
      <c r="D87" s="55"/>
      <c r="E87" s="47"/>
      <c r="F87" s="60"/>
      <c r="G87" s="55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44"/>
    </row>
    <row r="91" spans="1:17" ht="13.5" customHeight="1" x14ac:dyDescent="0.25">
      <c r="A91" s="47"/>
      <c r="C91" s="45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pane xSplit="2" ySplit="6" topLeftCell="E7" activePane="bottomRight" state="frozen"/>
      <selection activeCell="O53" sqref="O53"/>
      <selection pane="topRight" activeCell="O53" sqref="O53"/>
      <selection pane="bottomLeft" activeCell="O53" sqref="O53"/>
      <selection pane="bottomRight" activeCell="M64" sqref="M64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9.28515625" style="35" bestFit="1" customWidth="1"/>
    <col min="5" max="5" width="14.5703125" style="35" customWidth="1"/>
    <col min="6" max="6" width="13.5703125" style="40" customWidth="1"/>
    <col min="7" max="7" width="14.85546875" style="35" customWidth="1"/>
    <col min="8" max="8" width="13.140625" style="35" customWidth="1"/>
    <col min="9" max="10" width="11.5703125" style="35" customWidth="1"/>
    <col min="11" max="11" width="11.85546875" style="35" customWidth="1"/>
    <col min="12" max="12" width="12.140625" style="35" customWidth="1"/>
    <col min="13" max="13" width="14.140625" style="35" customWidth="1"/>
    <col min="14" max="14" width="13.85546875" style="35" customWidth="1"/>
    <col min="15" max="16" width="13.140625" style="35" customWidth="1"/>
    <col min="17" max="17" width="12.5703125" style="43" bestFit="1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5" t="s">
        <v>101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S1" s="46" t="s">
        <v>94</v>
      </c>
    </row>
    <row r="2" spans="1:30" ht="15.75" x14ac:dyDescent="0.25">
      <c r="A2" s="47"/>
      <c r="B2" s="126" t="s">
        <v>108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S2" s="46"/>
    </row>
    <row r="3" spans="1:30" ht="15.75" x14ac:dyDescent="0.25">
      <c r="A3" s="47"/>
      <c r="B3" s="126" t="s">
        <v>117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S3" s="46"/>
    </row>
    <row r="4" spans="1:30" ht="15.75" x14ac:dyDescent="0.25">
      <c r="A4" s="47"/>
      <c r="B4" s="125" t="s">
        <v>119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S4" s="46"/>
    </row>
    <row r="5" spans="1:30" ht="42.6" customHeight="1" x14ac:dyDescent="0.25">
      <c r="A5" s="47"/>
      <c r="B5" s="49"/>
      <c r="C5" s="49"/>
      <c r="D5" s="49"/>
      <c r="E5" s="130" t="s">
        <v>120</v>
      </c>
      <c r="F5" s="130"/>
      <c r="G5" s="129"/>
      <c r="H5" s="129"/>
      <c r="I5" s="129"/>
      <c r="J5" s="129"/>
      <c r="K5" s="129"/>
      <c r="L5" s="129"/>
      <c r="M5" s="129"/>
      <c r="N5" s="129"/>
      <c r="O5" s="129"/>
      <c r="P5" s="71"/>
      <c r="Q5" s="49"/>
      <c r="S5" s="46"/>
    </row>
    <row r="6" spans="1:30" ht="25.5" x14ac:dyDescent="0.25">
      <c r="A6" s="47"/>
      <c r="B6" s="50" t="s">
        <v>0</v>
      </c>
      <c r="C6" s="51" t="s">
        <v>37</v>
      </c>
      <c r="D6" s="52" t="s">
        <v>118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335288000</v>
      </c>
      <c r="E7" s="80">
        <f t="shared" si="0"/>
        <v>20245549.07</v>
      </c>
      <c r="F7" s="101">
        <f t="shared" si="0"/>
        <v>23978356.990000002</v>
      </c>
      <c r="G7" s="102">
        <f t="shared" si="0"/>
        <v>0</v>
      </c>
      <c r="H7" s="102">
        <f t="shared" si="0"/>
        <v>0</v>
      </c>
      <c r="I7" s="102">
        <f t="shared" si="0"/>
        <v>0</v>
      </c>
      <c r="J7" s="102">
        <f t="shared" si="0"/>
        <v>0</v>
      </c>
      <c r="K7" s="102">
        <f t="shared" si="0"/>
        <v>0</v>
      </c>
      <c r="L7" s="102">
        <f t="shared" si="0"/>
        <v>0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44223906.060000002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247606000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0</v>
      </c>
      <c r="H8" s="103">
        <f t="shared" si="2"/>
        <v>0</v>
      </c>
      <c r="I8" s="103">
        <f t="shared" si="2"/>
        <v>0</v>
      </c>
      <c r="J8" s="103">
        <f>J9+J10+J11+J12+J13</f>
        <v>0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33270573.18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6">
        <v>175893179</v>
      </c>
      <c r="E9" s="86">
        <v>13193666.67</v>
      </c>
      <c r="F9" s="86">
        <v>13246000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  <c r="N9" s="105">
        <v>0</v>
      </c>
      <c r="O9" s="105">
        <v>0</v>
      </c>
      <c r="P9" s="105">
        <v>0</v>
      </c>
      <c r="Q9" s="87">
        <f>E9+F9+G9+H9+I9+J9+K9+L9+M9+N9+O9+P9</f>
        <v>26439666.670000002</v>
      </c>
    </row>
    <row r="10" spans="1:30" ht="13.5" customHeight="1" x14ac:dyDescent="0.25">
      <c r="A10" s="47"/>
      <c r="B10" s="64" t="s">
        <v>4</v>
      </c>
      <c r="C10" s="88">
        <v>35256000</v>
      </c>
      <c r="D10" s="89">
        <v>36748000</v>
      </c>
      <c r="E10" s="86">
        <v>675262.71</v>
      </c>
      <c r="F10" s="86">
        <v>675462.3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70">
        <f t="shared" ref="Q10:Q29" si="3">E10+F10+G10+H10+I10+J10+K10+L10+M10+N10+O10+P10</f>
        <v>1350725.01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v>0</v>
      </c>
      <c r="Q11" s="70">
        <f>E11+F11+G11+H11+I11+J11+K11+L11+M11+N11+O11+P11</f>
        <v>1647360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5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9">
        <v>24364821</v>
      </c>
      <c r="E13" s="86">
        <v>1912877.09</v>
      </c>
      <c r="F13" s="86">
        <v>1919944.41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5">
        <v>0</v>
      </c>
      <c r="Q13" s="86">
        <f>E13+F13+G13+H13+I13+J13+K13+L13+M13+N13+O13+P13</f>
        <v>3832821.5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70840000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0</v>
      </c>
      <c r="H14" s="103">
        <f t="shared" si="4"/>
        <v>0</v>
      </c>
      <c r="I14" s="103">
        <f t="shared" si="4"/>
        <v>0</v>
      </c>
      <c r="J14" s="103">
        <f t="shared" si="4"/>
        <v>0</v>
      </c>
      <c r="K14" s="103">
        <f t="shared" si="4"/>
        <v>0</v>
      </c>
      <c r="L14" s="103">
        <f t="shared" si="4"/>
        <v>0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9416106.4199999999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10960000</v>
      </c>
      <c r="E15" s="86">
        <v>1138844.95</v>
      </c>
      <c r="F15" s="86">
        <v>1296419.32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86">
        <f t="shared" si="3"/>
        <v>2435264.27</v>
      </c>
    </row>
    <row r="16" spans="1:30" x14ac:dyDescent="0.25">
      <c r="A16" s="47"/>
      <c r="B16" s="64" t="s">
        <v>9</v>
      </c>
      <c r="C16" s="92">
        <v>3180000</v>
      </c>
      <c r="D16" s="92">
        <v>3180000</v>
      </c>
      <c r="E16" s="86">
        <v>75000</v>
      </c>
      <c r="F16" s="86">
        <v>233795.24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86">
        <f t="shared" si="3"/>
        <v>308795.24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500000</v>
      </c>
      <c r="E17" s="86">
        <v>9300</v>
      </c>
      <c r="F17" s="86">
        <v>10000</v>
      </c>
      <c r="G17" s="100">
        <v>0</v>
      </c>
      <c r="H17" s="100">
        <v>0</v>
      </c>
      <c r="I17" s="100">
        <v>0</v>
      </c>
      <c r="J17" s="100">
        <v>0</v>
      </c>
      <c r="K17" s="100">
        <v>0</v>
      </c>
      <c r="L17" s="100">
        <v>0</v>
      </c>
      <c r="M17" s="100">
        <v>0</v>
      </c>
      <c r="N17" s="100">
        <v>0</v>
      </c>
      <c r="O17" s="100">
        <v>0</v>
      </c>
      <c r="P17" s="100">
        <v>0</v>
      </c>
      <c r="Q17" s="86">
        <f t="shared" si="3"/>
        <v>19300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1008000</v>
      </c>
      <c r="E18" s="86">
        <v>4600</v>
      </c>
      <c r="F18" s="86">
        <v>58333.32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86">
        <f t="shared" si="3"/>
        <v>62933.32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9744000</v>
      </c>
      <c r="E19" s="86">
        <v>1050731</v>
      </c>
      <c r="F19" s="86">
        <v>1653038.99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86">
        <f t="shared" si="3"/>
        <v>2703769.99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5752000</v>
      </c>
      <c r="E20" s="86">
        <v>57052.32</v>
      </c>
      <c r="F20" s="86">
        <v>218081.2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86">
        <f t="shared" si="3"/>
        <v>275133.52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4365000</v>
      </c>
      <c r="E21" s="100">
        <v>0</v>
      </c>
      <c r="F21" s="100">
        <v>234643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108">
        <f t="shared" si="3"/>
        <v>234643</v>
      </c>
    </row>
    <row r="22" spans="1:17" x14ac:dyDescent="0.25">
      <c r="A22" s="47"/>
      <c r="B22" s="64" t="s">
        <v>15</v>
      </c>
      <c r="C22" s="92">
        <v>30489000</v>
      </c>
      <c r="D22" s="92">
        <v>29006000</v>
      </c>
      <c r="E22" s="86">
        <v>882974.33</v>
      </c>
      <c r="F22" s="86">
        <v>1653635.44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87">
        <f t="shared" si="3"/>
        <v>2536609.77</v>
      </c>
    </row>
    <row r="23" spans="1:17" x14ac:dyDescent="0.25">
      <c r="A23" s="47"/>
      <c r="B23" s="64" t="s">
        <v>40</v>
      </c>
      <c r="C23" s="92">
        <v>5225000</v>
      </c>
      <c r="D23" s="107">
        <v>6325000</v>
      </c>
      <c r="E23" s="100">
        <v>0</v>
      </c>
      <c r="F23" s="86">
        <v>839657.31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8">
        <f t="shared" si="3"/>
        <v>839657.31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14342000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0</v>
      </c>
      <c r="H24" s="106">
        <f t="shared" si="5"/>
        <v>0</v>
      </c>
      <c r="I24" s="106">
        <f t="shared" si="5"/>
        <v>0</v>
      </c>
      <c r="J24" s="106">
        <f t="shared" si="5"/>
        <v>0</v>
      </c>
      <c r="K24" s="106">
        <f t="shared" si="5"/>
        <v>0</v>
      </c>
      <c r="L24" s="106">
        <f t="shared" si="5"/>
        <v>0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1537226.46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750000</v>
      </c>
      <c r="E25" s="87">
        <v>8790</v>
      </c>
      <c r="F25" s="105">
        <v>243640.66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87">
        <f t="shared" si="3"/>
        <v>252430.66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350000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4">
        <v>0</v>
      </c>
      <c r="K26" s="105">
        <v>0</v>
      </c>
      <c r="L26" s="105">
        <v>0</v>
      </c>
      <c r="M26" s="104">
        <v>0</v>
      </c>
      <c r="N26" s="104">
        <v>0</v>
      </c>
      <c r="O26" s="105">
        <v>0</v>
      </c>
      <c r="P26" s="104">
        <v>0</v>
      </c>
      <c r="Q26" s="109">
        <f t="shared" si="3"/>
        <v>0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600000</v>
      </c>
      <c r="E27" s="87">
        <v>592950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87">
        <f t="shared" si="3"/>
        <v>592950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4">
        <v>0</v>
      </c>
      <c r="M28" s="105">
        <v>0</v>
      </c>
      <c r="N28" s="105">
        <v>0</v>
      </c>
      <c r="O28" s="105">
        <v>0</v>
      </c>
      <c r="P28" s="105">
        <v>0</v>
      </c>
      <c r="Q28" s="109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300000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4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109">
        <f t="shared" si="3"/>
        <v>0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20000</v>
      </c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10">
        <v>0</v>
      </c>
      <c r="N30" s="105">
        <v>0</v>
      </c>
      <c r="O30" s="105">
        <v>0</v>
      </c>
      <c r="P30" s="104">
        <v>0</v>
      </c>
      <c r="Q30" s="105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8550000</v>
      </c>
      <c r="E31" s="105">
        <v>0</v>
      </c>
      <c r="F31" s="105">
        <v>0</v>
      </c>
      <c r="G31" s="105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5">
        <v>0</v>
      </c>
      <c r="N31" s="105">
        <v>0</v>
      </c>
      <c r="O31" s="105">
        <v>0</v>
      </c>
      <c r="P31" s="104">
        <v>0</v>
      </c>
      <c r="Q31" s="109">
        <f t="shared" ref="Q31:Q51" si="6">E31+F31+G31+H31+I31+J31+K31+L31+M31+N31+O31+P31</f>
        <v>0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3742000</v>
      </c>
      <c r="E33" s="105">
        <v>0</v>
      </c>
      <c r="F33" s="105">
        <v>691845.8</v>
      </c>
      <c r="G33" s="104">
        <v>0</v>
      </c>
      <c r="H33" s="111">
        <v>0</v>
      </c>
      <c r="I33" s="109">
        <v>0</v>
      </c>
      <c r="J33" s="109">
        <v>0</v>
      </c>
      <c r="K33" s="109">
        <v>0</v>
      </c>
      <c r="L33" s="109">
        <v>0</v>
      </c>
      <c r="M33" s="104">
        <v>0</v>
      </c>
      <c r="N33" s="109">
        <v>0</v>
      </c>
      <c r="O33" s="109">
        <v>0</v>
      </c>
      <c r="P33" s="104">
        <v>0</v>
      </c>
      <c r="Q33" s="109">
        <f t="shared" si="6"/>
        <v>691845.8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1900000</v>
      </c>
      <c r="E34" s="103">
        <f t="shared" ref="E34:P34" si="7">E35+E36+E37+E38+E39+E40+E41</f>
        <v>0</v>
      </c>
      <c r="F34" s="103">
        <f t="shared" si="7"/>
        <v>0</v>
      </c>
      <c r="G34" s="106">
        <f t="shared" si="7"/>
        <v>0</v>
      </c>
      <c r="H34" s="103">
        <f t="shared" si="7"/>
        <v>0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0</v>
      </c>
      <c r="L34" s="103">
        <f t="shared" si="7"/>
        <v>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2">
        <f t="shared" si="6"/>
        <v>0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100">
        <v>0</v>
      </c>
      <c r="I35" s="100">
        <v>0</v>
      </c>
      <c r="J35" s="100">
        <v>0</v>
      </c>
      <c r="K35" s="104"/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108">
        <f t="shared" si="6"/>
        <v>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1700000</v>
      </c>
      <c r="E40" s="100">
        <v>0</v>
      </c>
      <c r="F40" s="100">
        <v>0</v>
      </c>
      <c r="G40" s="100"/>
      <c r="H40" s="100">
        <v>0</v>
      </c>
      <c r="I40" s="100"/>
      <c r="J40" s="100"/>
      <c r="K40" s="100">
        <v>0</v>
      </c>
      <c r="L40" s="100">
        <v>0</v>
      </c>
      <c r="M40" s="100">
        <v>0</v>
      </c>
      <c r="N40" s="100">
        <v>0</v>
      </c>
      <c r="O40" s="100">
        <v>0</v>
      </c>
      <c r="P40" s="100">
        <v>0</v>
      </c>
      <c r="Q40" s="100">
        <f t="shared" si="6"/>
        <v>0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2">
        <f t="shared" si="8"/>
        <v>0</v>
      </c>
      <c r="H42" s="112">
        <f t="shared" si="8"/>
        <v>0</v>
      </c>
      <c r="I42" s="112">
        <f t="shared" si="8"/>
        <v>0</v>
      </c>
      <c r="J42" s="112">
        <f t="shared" si="8"/>
        <v>0</v>
      </c>
      <c r="K42" s="112">
        <f t="shared" si="8"/>
        <v>0</v>
      </c>
      <c r="L42" s="112">
        <f t="shared" si="8"/>
        <v>0</v>
      </c>
      <c r="M42" s="112">
        <f t="shared" si="8"/>
        <v>0</v>
      </c>
      <c r="N42" s="112">
        <f t="shared" si="8"/>
        <v>0</v>
      </c>
      <c r="O42" s="112">
        <f t="shared" si="8"/>
        <v>0</v>
      </c>
      <c r="P42" s="112">
        <f t="shared" si="8"/>
        <v>0</v>
      </c>
      <c r="Q42" s="112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500000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103">
        <f t="shared" si="9"/>
        <v>0</v>
      </c>
      <c r="H50" s="103">
        <f t="shared" si="9"/>
        <v>0</v>
      </c>
      <c r="I50" s="103">
        <f t="shared" si="9"/>
        <v>0</v>
      </c>
      <c r="J50" s="103">
        <f t="shared" si="9"/>
        <v>0</v>
      </c>
      <c r="K50" s="103">
        <f t="shared" si="9"/>
        <v>0</v>
      </c>
      <c r="L50" s="103">
        <f t="shared" si="9"/>
        <v>0</v>
      </c>
      <c r="M50" s="103">
        <f>M51+M52+M53+M54+M55+M56+M57+M58+M59</f>
        <v>0</v>
      </c>
      <c r="N50" s="103">
        <f>N51+N52+N53+N54+N55+N56+N57+N58+N59</f>
        <v>0</v>
      </c>
      <c r="O50" s="103">
        <f t="shared" si="9"/>
        <v>0</v>
      </c>
      <c r="P50" s="103">
        <f t="shared" si="9"/>
        <v>0</v>
      </c>
      <c r="Q50" s="103">
        <f t="shared" si="6"/>
        <v>0</v>
      </c>
    </row>
    <row r="51" spans="1:19" x14ac:dyDescent="0.25">
      <c r="A51" s="47"/>
      <c r="B51" s="64" t="s">
        <v>29</v>
      </c>
      <c r="C51" s="92">
        <v>400000</v>
      </c>
      <c r="D51" s="92">
        <v>400000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8">
        <f t="shared" si="6"/>
        <v>0</v>
      </c>
    </row>
    <row r="52" spans="1:19" x14ac:dyDescent="0.25">
      <c r="A52" s="47"/>
      <c r="B52" s="64" t="s">
        <v>30</v>
      </c>
      <c r="C52" s="100">
        <v>0</v>
      </c>
      <c r="D52" s="100">
        <v>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107">
        <v>0</v>
      </c>
      <c r="E53" s="100">
        <v>0</v>
      </c>
      <c r="F53" s="100"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108">
        <f>E53+F53+G53+H53+I53+J53+K53+L53+M53+N53+O53+P53</f>
        <v>0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28"/>
    </row>
    <row r="55" spans="1:19" x14ac:dyDescent="0.25">
      <c r="A55" s="47"/>
      <c r="B55" s="64" t="s">
        <v>33</v>
      </c>
      <c r="C55" s="92">
        <v>100000</v>
      </c>
      <c r="D55" s="92">
        <v>100000</v>
      </c>
      <c r="E55" s="100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107">
        <v>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107">
        <v>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100000</v>
      </c>
      <c r="E60" s="103">
        <f>E61+E62+E63+E64</f>
        <v>0</v>
      </c>
      <c r="F60" s="103">
        <f>F61+F62+F63+F64</f>
        <v>0</v>
      </c>
      <c r="G60" s="112">
        <f>G61+G62+G63+G64</f>
        <v>0</v>
      </c>
      <c r="H60" s="112">
        <f>H61+H62+H63+H64</f>
        <v>0</v>
      </c>
      <c r="I60" s="112">
        <f t="shared" ref="I60:P60" si="11">I61+I62+I63+I64</f>
        <v>0</v>
      </c>
      <c r="J60" s="112">
        <f t="shared" si="11"/>
        <v>0</v>
      </c>
      <c r="K60" s="112">
        <f t="shared" si="11"/>
        <v>0</v>
      </c>
      <c r="L60" s="112">
        <f t="shared" si="11"/>
        <v>0</v>
      </c>
      <c r="M60" s="112">
        <f t="shared" si="11"/>
        <v>0</v>
      </c>
      <c r="N60" s="112">
        <f t="shared" si="11"/>
        <v>0</v>
      </c>
      <c r="O60" s="112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100000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2">
        <f t="shared" si="12"/>
        <v>0</v>
      </c>
      <c r="H65" s="112">
        <f t="shared" si="12"/>
        <v>0</v>
      </c>
      <c r="I65" s="112">
        <v>0</v>
      </c>
      <c r="J65" s="112">
        <v>0</v>
      </c>
      <c r="K65" s="112">
        <v>0</v>
      </c>
      <c r="L65" s="112">
        <v>0</v>
      </c>
      <c r="M65" s="112">
        <v>0</v>
      </c>
      <c r="N65" s="112">
        <v>0</v>
      </c>
      <c r="O65" s="112">
        <v>0</v>
      </c>
      <c r="P65" s="112">
        <v>0</v>
      </c>
      <c r="Q65" s="112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2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 t="shared" ref="C72:Q72" si="13">C8+C14+C24+C34+C42+C50+C60+C65</f>
        <v>335288000</v>
      </c>
      <c r="D72" s="94">
        <f t="shared" si="13"/>
        <v>335288000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0</v>
      </c>
      <c r="H72" s="96">
        <f t="shared" si="13"/>
        <v>0</v>
      </c>
      <c r="I72" s="96">
        <f t="shared" si="13"/>
        <v>0</v>
      </c>
      <c r="J72" s="96">
        <f t="shared" si="13"/>
        <v>0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44223906.060000002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3">
        <f>SUM(C74:C81)</f>
        <v>0</v>
      </c>
      <c r="D82" s="114">
        <f>SUM(D74:D81)</f>
        <v>0</v>
      </c>
      <c r="E82" s="114">
        <v>0</v>
      </c>
      <c r="F82" s="114">
        <v>0</v>
      </c>
      <c r="G82" s="115">
        <v>0</v>
      </c>
      <c r="H82" s="115">
        <v>0</v>
      </c>
      <c r="I82" s="115">
        <v>0</v>
      </c>
      <c r="J82" s="115">
        <v>0</v>
      </c>
      <c r="K82" s="115">
        <v>0</v>
      </c>
      <c r="L82" s="115">
        <v>0</v>
      </c>
      <c r="M82" s="115">
        <v>0</v>
      </c>
      <c r="N82" s="115">
        <v>0</v>
      </c>
      <c r="O82" s="115">
        <v>0</v>
      </c>
      <c r="P82" s="115">
        <v>0</v>
      </c>
      <c r="Q82" s="115">
        <v>0</v>
      </c>
    </row>
    <row r="83" spans="1:17" ht="13.5" customHeight="1" x14ac:dyDescent="0.25">
      <c r="A83" s="47"/>
      <c r="B83" s="47"/>
      <c r="C83" s="69"/>
      <c r="D83" s="69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335288000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0</v>
      </c>
      <c r="H84" s="99">
        <f t="shared" si="14"/>
        <v>0</v>
      </c>
      <c r="I84" s="99">
        <f t="shared" si="14"/>
        <v>0</v>
      </c>
      <c r="J84" s="99">
        <f t="shared" si="14"/>
        <v>0</v>
      </c>
      <c r="K84" s="99">
        <f t="shared" si="14"/>
        <v>0</v>
      </c>
      <c r="L84" s="99">
        <f t="shared" si="14"/>
        <v>0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44223906.060000002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121</v>
      </c>
      <c r="C86" s="59"/>
      <c r="D86" s="55"/>
      <c r="E86" s="59"/>
      <c r="F86" s="60"/>
      <c r="G86" s="55"/>
      <c r="H86" s="55"/>
      <c r="I86" s="55"/>
      <c r="J86" s="62"/>
      <c r="K86" s="55"/>
      <c r="L86" s="55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122</v>
      </c>
      <c r="C87" s="59"/>
      <c r="D87" s="55"/>
      <c r="E87" s="47"/>
      <c r="F87" s="60"/>
      <c r="G87" s="55"/>
      <c r="H87" s="62"/>
      <c r="I87" s="63"/>
      <c r="J87" s="62"/>
      <c r="K87" s="47"/>
      <c r="L87" s="47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117"/>
    </row>
    <row r="91" spans="1:17" ht="13.5" customHeight="1" x14ac:dyDescent="0.25">
      <c r="A91" s="47"/>
      <c r="C91" s="118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F5"/>
  </mergeCells>
  <printOptions horizontalCentered="1"/>
  <pageMargins left="0.70866141732283472" right="0.70866141732283472" top="0.74803149606299213" bottom="0.74803149606299213" header="0.31496062992125984" footer="0.31496062992125984"/>
  <pageSetup scale="67" fitToHeight="0" orientation="portrait" r:id="rId1"/>
  <headerFooter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2023-03-01T15:15:56Z</cp:lastPrinted>
  <dcterms:created xsi:type="dcterms:W3CDTF">2018-04-17T18:57:16Z</dcterms:created>
  <dcterms:modified xsi:type="dcterms:W3CDTF">2023-03-01T15:39:13Z</dcterms:modified>
</cp:coreProperties>
</file>