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OneDrive - cnss.gob.do\Desktop\SIGEF 14-23\SIGEF 2024\Ejecuciones PW\Julio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 " sheetId="42" r:id="rId2"/>
    <sheet name="P3 Presupuesto Ejecutado" sheetId="44" r:id="rId3"/>
  </sheets>
  <definedNames>
    <definedName name="_xlnm.Print_Area" localSheetId="1">'P2 Presupuesto Aprobado-Eje '!$B$1:$Q$89</definedName>
    <definedName name="_xlnm.Print_Area" localSheetId="2">'P3 Presupuesto Ejecutado'!$B$1:$Q$89</definedName>
    <definedName name="_xlnm.Print_Titles" localSheetId="1">'P2 Presupuesto Aprobado-Eje '!$1:$6</definedName>
    <definedName name="_xlnm.Print_Titles" localSheetId="2">'P3 Presupuesto 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44" l="1"/>
  <c r="C82" i="44"/>
  <c r="L72" i="44"/>
  <c r="L84" i="44" s="1"/>
  <c r="K72" i="44"/>
  <c r="K84" i="44" s="1"/>
  <c r="Q71" i="44"/>
  <c r="Q70" i="44"/>
  <c r="Q69" i="44"/>
  <c r="Q68" i="44"/>
  <c r="C68" i="44"/>
  <c r="Q67" i="44"/>
  <c r="Q66" i="44"/>
  <c r="H65" i="44"/>
  <c r="G65" i="44"/>
  <c r="F65" i="44"/>
  <c r="Q65" i="44" s="1"/>
  <c r="E65" i="44"/>
  <c r="D65" i="44"/>
  <c r="C65" i="44"/>
  <c r="Q64" i="44"/>
  <c r="Q63" i="44"/>
  <c r="Q62" i="44"/>
  <c r="Q61" i="44"/>
  <c r="P60" i="44"/>
  <c r="O60" i="44"/>
  <c r="N60" i="44"/>
  <c r="M60" i="44"/>
  <c r="L60" i="44"/>
  <c r="K60" i="44"/>
  <c r="J60" i="44"/>
  <c r="I60" i="44"/>
  <c r="H60" i="44"/>
  <c r="G60" i="44"/>
  <c r="F60" i="44"/>
  <c r="E60" i="44"/>
  <c r="Q60" i="44" s="1"/>
  <c r="D60" i="44"/>
  <c r="C60" i="44"/>
  <c r="Q59" i="44"/>
  <c r="Q58" i="44"/>
  <c r="Q57" i="44"/>
  <c r="Q56" i="44"/>
  <c r="Q54" i="44"/>
  <c r="Q53" i="44"/>
  <c r="Q52" i="44"/>
  <c r="Q51" i="44"/>
  <c r="P50" i="44"/>
  <c r="O50" i="44"/>
  <c r="N50" i="44"/>
  <c r="M50" i="44"/>
  <c r="L50" i="44"/>
  <c r="K50" i="44"/>
  <c r="J50" i="44"/>
  <c r="I50" i="44"/>
  <c r="H50" i="44"/>
  <c r="G50" i="44"/>
  <c r="F50" i="44"/>
  <c r="E50" i="44"/>
  <c r="Q50" i="44" s="1"/>
  <c r="D50" i="44"/>
  <c r="C50" i="44"/>
  <c r="Q49" i="44"/>
  <c r="Q48" i="44"/>
  <c r="Q47" i="44"/>
  <c r="Q46" i="44"/>
  <c r="Q45" i="44"/>
  <c r="Q44" i="44"/>
  <c r="Q43" i="44"/>
  <c r="P42" i="44"/>
  <c r="O42" i="44"/>
  <c r="N42" i="44"/>
  <c r="M42" i="44"/>
  <c r="L42" i="44"/>
  <c r="K42" i="44"/>
  <c r="J42" i="44"/>
  <c r="I42" i="44"/>
  <c r="H42" i="44"/>
  <c r="G42" i="44"/>
  <c r="F42" i="44"/>
  <c r="E42" i="44"/>
  <c r="Q42" i="44" s="1"/>
  <c r="D42" i="44"/>
  <c r="C42" i="44"/>
  <c r="Q41" i="44"/>
  <c r="Q40" i="44"/>
  <c r="Q39" i="44"/>
  <c r="Q38" i="44"/>
  <c r="Q37" i="44"/>
  <c r="Q36" i="44"/>
  <c r="Q35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Q34" i="44" s="1"/>
  <c r="D34" i="44"/>
  <c r="C34" i="44"/>
  <c r="Q33" i="44"/>
  <c r="Q32" i="44"/>
  <c r="Q31" i="44"/>
  <c r="Q29" i="44"/>
  <c r="Q28" i="44"/>
  <c r="Q27" i="44"/>
  <c r="Q26" i="44"/>
  <c r="Q25" i="44"/>
  <c r="P24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Q23" i="44"/>
  <c r="Q22" i="44"/>
  <c r="Q21" i="44"/>
  <c r="Q20" i="44"/>
  <c r="Q19" i="44"/>
  <c r="Q18" i="44"/>
  <c r="Q17" i="44"/>
  <c r="Q16" i="44"/>
  <c r="Q15" i="44"/>
  <c r="P14" i="44"/>
  <c r="P7" i="44" s="1"/>
  <c r="O14" i="44"/>
  <c r="N14" i="44"/>
  <c r="M14" i="44"/>
  <c r="L14" i="44"/>
  <c r="K14" i="44"/>
  <c r="J14" i="44"/>
  <c r="I14" i="44"/>
  <c r="H14" i="44"/>
  <c r="G14" i="44"/>
  <c r="F14" i="44"/>
  <c r="E14" i="44"/>
  <c r="E7" i="44" s="1"/>
  <c r="D14" i="44"/>
  <c r="D7" i="44" s="1"/>
  <c r="C14" i="44"/>
  <c r="Q13" i="44"/>
  <c r="Q12" i="44"/>
  <c r="Q11" i="44"/>
  <c r="Q10" i="44"/>
  <c r="Q9" i="44"/>
  <c r="P8" i="44"/>
  <c r="O8" i="44"/>
  <c r="O7" i="44" s="1"/>
  <c r="N8" i="44"/>
  <c r="N7" i="44" s="1"/>
  <c r="M8" i="44"/>
  <c r="M72" i="44" s="1"/>
  <c r="M84" i="44" s="1"/>
  <c r="L8" i="44"/>
  <c r="L7" i="44" s="1"/>
  <c r="K8" i="44"/>
  <c r="K7" i="44" s="1"/>
  <c r="J8" i="44"/>
  <c r="J72" i="44" s="1"/>
  <c r="J84" i="44" s="1"/>
  <c r="I8" i="44"/>
  <c r="I72" i="44" s="1"/>
  <c r="I84" i="44" s="1"/>
  <c r="H8" i="44"/>
  <c r="H72" i="44" s="1"/>
  <c r="H84" i="44" s="1"/>
  <c r="G8" i="44"/>
  <c r="F8" i="44"/>
  <c r="F7" i="44" s="1"/>
  <c r="E8" i="44"/>
  <c r="Q8" i="44" s="1"/>
  <c r="D8" i="44"/>
  <c r="C8" i="44"/>
  <c r="C7" i="44" s="1"/>
  <c r="AD7" i="44"/>
  <c r="W7" i="44"/>
  <c r="X7" i="44" s="1"/>
  <c r="M7" i="44"/>
  <c r="I7" i="44"/>
  <c r="H7" i="44"/>
  <c r="Q24" i="44" l="1"/>
  <c r="G7" i="44"/>
  <c r="Y7" i="44"/>
  <c r="Z7" i="44" s="1"/>
  <c r="AA7" i="44" s="1"/>
  <c r="AB7" i="44" s="1"/>
  <c r="AC6" i="44"/>
  <c r="AD6" i="44" s="1"/>
  <c r="Q14" i="44"/>
  <c r="Q7" i="44" s="1"/>
  <c r="N72" i="44"/>
  <c r="N84" i="44" s="1"/>
  <c r="C72" i="44"/>
  <c r="C84" i="44" s="1"/>
  <c r="O72" i="44"/>
  <c r="O84" i="44" s="1"/>
  <c r="D72" i="44"/>
  <c r="D84" i="44" s="1"/>
  <c r="E72" i="44"/>
  <c r="E84" i="44" s="1"/>
  <c r="P72" i="44"/>
  <c r="P84" i="44" s="1"/>
  <c r="F72" i="44"/>
  <c r="F84" i="44" s="1"/>
  <c r="J7" i="44"/>
  <c r="G72" i="44"/>
  <c r="G84" i="44" s="1"/>
  <c r="D82" i="42"/>
  <c r="C82" i="42"/>
  <c r="N72" i="42"/>
  <c r="N84" i="42" s="1"/>
  <c r="M72" i="42"/>
  <c r="M84" i="42" s="1"/>
  <c r="Q71" i="42"/>
  <c r="Q70" i="42"/>
  <c r="Q69" i="42"/>
  <c r="Q68" i="42"/>
  <c r="C68" i="42"/>
  <c r="Q67" i="42"/>
  <c r="Q66" i="42"/>
  <c r="H65" i="42"/>
  <c r="G65" i="42"/>
  <c r="F65" i="42"/>
  <c r="E65" i="42"/>
  <c r="Q65" i="42" s="1"/>
  <c r="D65" i="42"/>
  <c r="C65" i="42"/>
  <c r="Q64" i="42"/>
  <c r="Q63" i="42"/>
  <c r="Q62" i="42"/>
  <c r="Q61" i="42"/>
  <c r="P60" i="42"/>
  <c r="O60" i="42"/>
  <c r="N60" i="42"/>
  <c r="M60" i="42"/>
  <c r="L60" i="42"/>
  <c r="K60" i="42"/>
  <c r="J60" i="42"/>
  <c r="I60" i="42"/>
  <c r="H60" i="42"/>
  <c r="G60" i="42"/>
  <c r="F60" i="42"/>
  <c r="E60" i="42"/>
  <c r="D60" i="42"/>
  <c r="C60" i="42"/>
  <c r="Q59" i="42"/>
  <c r="Q58" i="42"/>
  <c r="Q57" i="42"/>
  <c r="Q56" i="42"/>
  <c r="Q54" i="42"/>
  <c r="Q53" i="42"/>
  <c r="Q52" i="42"/>
  <c r="Q51" i="42"/>
  <c r="P50" i="42"/>
  <c r="O50" i="42"/>
  <c r="N50" i="42"/>
  <c r="M50" i="42"/>
  <c r="L50" i="42"/>
  <c r="K50" i="42"/>
  <c r="J50" i="42"/>
  <c r="I50" i="42"/>
  <c r="H50" i="42"/>
  <c r="G50" i="42"/>
  <c r="F50" i="42"/>
  <c r="E50" i="42"/>
  <c r="D50" i="42"/>
  <c r="C50" i="42"/>
  <c r="Q49" i="42"/>
  <c r="Q48" i="42"/>
  <c r="Q47" i="42"/>
  <c r="Q46" i="42"/>
  <c r="Q45" i="42"/>
  <c r="Q44" i="42"/>
  <c r="Q43" i="42"/>
  <c r="P42" i="42"/>
  <c r="O42" i="42"/>
  <c r="N42" i="42"/>
  <c r="M42" i="42"/>
  <c r="L42" i="42"/>
  <c r="K42" i="42"/>
  <c r="J42" i="42"/>
  <c r="I42" i="42"/>
  <c r="H42" i="42"/>
  <c r="G42" i="42"/>
  <c r="F42" i="42"/>
  <c r="E42" i="42"/>
  <c r="Q42" i="42" s="1"/>
  <c r="D42" i="42"/>
  <c r="C42" i="42"/>
  <c r="Q41" i="42"/>
  <c r="Q40" i="42"/>
  <c r="Q39" i="42"/>
  <c r="Q38" i="42"/>
  <c r="Q37" i="42"/>
  <c r="Q36" i="42"/>
  <c r="Q35" i="42"/>
  <c r="P34" i="42"/>
  <c r="O34" i="42"/>
  <c r="N34" i="42"/>
  <c r="M34" i="42"/>
  <c r="L34" i="42"/>
  <c r="K34" i="42"/>
  <c r="J34" i="42"/>
  <c r="I34" i="42"/>
  <c r="H34" i="42"/>
  <c r="G34" i="42"/>
  <c r="F34" i="42"/>
  <c r="E34" i="42"/>
  <c r="D34" i="42"/>
  <c r="C34" i="42"/>
  <c r="Q33" i="42"/>
  <c r="Q32" i="42"/>
  <c r="Q31" i="42"/>
  <c r="Q29" i="42"/>
  <c r="Q28" i="42"/>
  <c r="Q27" i="42"/>
  <c r="Q26" i="42"/>
  <c r="Q25" i="42"/>
  <c r="P24" i="42"/>
  <c r="O24" i="42"/>
  <c r="N24" i="42"/>
  <c r="M24" i="42"/>
  <c r="L24" i="42"/>
  <c r="K24" i="42"/>
  <c r="J24" i="42"/>
  <c r="I24" i="42"/>
  <c r="H24" i="42"/>
  <c r="G24" i="42"/>
  <c r="F24" i="42"/>
  <c r="E24" i="42"/>
  <c r="D24" i="42"/>
  <c r="C24" i="42"/>
  <c r="Q23" i="42"/>
  <c r="Q22" i="42"/>
  <c r="Q21" i="42"/>
  <c r="Q20" i="42"/>
  <c r="Q19" i="42"/>
  <c r="Q18" i="42"/>
  <c r="Q17" i="42"/>
  <c r="Q16" i="42"/>
  <c r="Q15" i="42"/>
  <c r="P14" i="42"/>
  <c r="P72" i="42" s="1"/>
  <c r="P84" i="42" s="1"/>
  <c r="O14" i="42"/>
  <c r="O72" i="42" s="1"/>
  <c r="O84" i="42" s="1"/>
  <c r="N14" i="42"/>
  <c r="M14" i="42"/>
  <c r="L14" i="42"/>
  <c r="K14" i="42"/>
  <c r="J14" i="42"/>
  <c r="I14" i="42"/>
  <c r="H14" i="42"/>
  <c r="G14" i="42"/>
  <c r="F14" i="42"/>
  <c r="F72" i="42" s="1"/>
  <c r="F84" i="42" s="1"/>
  <c r="E14" i="42"/>
  <c r="E72" i="42" s="1"/>
  <c r="E84" i="42" s="1"/>
  <c r="D14" i="42"/>
  <c r="C14" i="42"/>
  <c r="C72" i="42" s="1"/>
  <c r="C84" i="42" s="1"/>
  <c r="Q13" i="42"/>
  <c r="Q12" i="42"/>
  <c r="Q11" i="42"/>
  <c r="Q10" i="42"/>
  <c r="Q9" i="42"/>
  <c r="P8" i="42"/>
  <c r="P7" i="42" s="1"/>
  <c r="O8" i="42"/>
  <c r="O7" i="42" s="1"/>
  <c r="N8" i="42"/>
  <c r="N7" i="42" s="1"/>
  <c r="M8" i="42"/>
  <c r="M7" i="42" s="1"/>
  <c r="L8" i="42"/>
  <c r="L7" i="42" s="1"/>
  <c r="K8" i="42"/>
  <c r="J8" i="42"/>
  <c r="I8" i="42"/>
  <c r="H8" i="42"/>
  <c r="G8" i="42"/>
  <c r="F8" i="42"/>
  <c r="F7" i="42" s="1"/>
  <c r="E8" i="42"/>
  <c r="E7" i="42" s="1"/>
  <c r="D8" i="42"/>
  <c r="C8" i="42"/>
  <c r="C7" i="42" s="1"/>
  <c r="AD7" i="42"/>
  <c r="W7" i="42"/>
  <c r="X7" i="42" s="1"/>
  <c r="Q60" i="42" l="1"/>
  <c r="K72" i="42"/>
  <c r="K84" i="42" s="1"/>
  <c r="K7" i="42"/>
  <c r="Q72" i="44"/>
  <c r="Q84" i="44" s="1"/>
  <c r="J72" i="42"/>
  <c r="J84" i="42" s="1"/>
  <c r="J7" i="42"/>
  <c r="D72" i="42"/>
  <c r="D84" i="42" s="1"/>
  <c r="D7" i="42"/>
  <c r="Q50" i="42"/>
  <c r="Q34" i="42"/>
  <c r="Q24" i="42"/>
  <c r="I72" i="42"/>
  <c r="I84" i="42" s="1"/>
  <c r="G7" i="42"/>
  <c r="H7" i="42"/>
  <c r="I7" i="42"/>
  <c r="H72" i="42"/>
  <c r="H84" i="42" s="1"/>
  <c r="Y7" i="42"/>
  <c r="Z7" i="42" s="1"/>
  <c r="AA7" i="42" s="1"/>
  <c r="AB7" i="42" s="1"/>
  <c r="Q14" i="42"/>
  <c r="L72" i="42"/>
  <c r="L84" i="42" s="1"/>
  <c r="Q8" i="42"/>
  <c r="G72" i="42"/>
  <c r="G84" i="42" s="1"/>
  <c r="Q7" i="42" l="1"/>
  <c r="Q72" i="42"/>
  <c r="Q84" i="42" s="1"/>
  <c r="AC6" i="42"/>
  <c r="AD6" i="42" s="1"/>
  <c r="B51" i="2" l="1"/>
  <c r="B25" i="2"/>
  <c r="B9" i="2"/>
  <c r="C51" i="2" l="1"/>
  <c r="C61" i="2"/>
  <c r="C66" i="2"/>
  <c r="C25" i="2" l="1"/>
  <c r="C9" i="2"/>
  <c r="C15" i="2"/>
  <c r="B61" i="2"/>
  <c r="C84" i="2"/>
  <c r="B69" i="2"/>
  <c r="B66" i="2"/>
  <c r="C43" i="2"/>
  <c r="B15" i="2"/>
  <c r="B35" i="2"/>
  <c r="B43" i="2"/>
  <c r="B84" i="2"/>
  <c r="B8" i="2" l="1"/>
  <c r="B73" i="2" s="1"/>
  <c r="B86" i="2" s="1"/>
  <c r="C8" i="2"/>
  <c r="C73" i="2" s="1"/>
  <c r="C86" i="2" s="1"/>
</calcChain>
</file>

<file path=xl/sharedStrings.xml><?xml version="1.0" encoding="utf-8"?>
<sst xmlns="http://schemas.openxmlformats.org/spreadsheetml/2006/main" count="307" uniqueCount="126">
  <si>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</si>
  <si>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</si>
  <si>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</si>
  <si>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</si>
  <si>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</si>
  <si>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</si>
  <si>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</si>
  <si>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</si>
  <si>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</si>
  <si>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</si>
  <si>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</si>
  <si>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</si>
  <si>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</si>
  <si>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</si>
  <si>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</si>
  <si>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</si>
  <si>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</si>
  <si>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</si>
  <si>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</si>
  <si>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</si>
  <si>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</si>
  <si>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</si>
  <si>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</si>
  <si>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</si>
  <si>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</si>
  <si>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</si>
  <si>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</si>
  <si>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</si>
  <si>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</si>
  <si>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</si>
  <si>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</si>
  <si>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</si>
  <si>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</si>
  <si>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</si>
  <si>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</si>
  <si>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</si>
  <si>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</si>
  <si>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</si>
  <si>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</si>
  <si>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</si>
  <si>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</si>
  <si>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</si>
  <si>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</si>
  <si>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</si>
  <si>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</si>
  <si>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</si>
  <si>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</si>
  <si>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</si>
  <si>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</si>
  <si>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</si>
  <si>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</si>
  <si>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</si>
  <si>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</si>
  <si>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</si>
  <si>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</si>
  <si>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</si>
  <si>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</si>
  <si>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</si>
  <si>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</si>
  <si>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</si>
  <si>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</si>
  <si>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</si>
  <si>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</si>
  <si>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</si>
  <si>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</si>
  <si>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</si>
  <si>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</si>
  <si>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</si>
  <si>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</si>
  <si>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</si>
  <si>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</si>
  <si>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</si>
  <si>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</si>
  <si>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</si>
  <si>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</si>
  <si>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</si>
  <si>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</si>
  <si>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</si>
  <si>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</si>
  <si>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</si>
  <si>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</si>
  <si>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</si>
  <si>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</si>
  <si>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</si>
  <si>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</si>
  <si>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</si>
  <si>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</si>
  <si>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</si>
  <si>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</si>
  <si>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</si>
  <si>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</si>
  <si>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</si>
  <si>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</si>
  <si>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</si>
  <si>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</si>
  <si>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</si>
  <si>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</si>
  <si>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</si>
  <si>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</si>
  <si>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</si>
  <si>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</si>
  <si>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</si>
  <si>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</si>
  <si>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</si>
  <si>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</si>
  <si>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</si>
  <si>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</si>
  <si>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</si>
  <si>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</si>
  <si>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</si>
  <si>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</si>
  <si>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</si>
  <si>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</si>
  <si>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</si>
  <si>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</si>
  <si>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</si>
  <si>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</si>
  <si>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Ejecución de Gastos y Aplicaciones Financieras</t>
  </si>
  <si>
    <t>En RD$ Gasto Devengado</t>
  </si>
  <si>
    <t>Año 2024</t>
  </si>
  <si>
    <t>Presupuesto Modificado  Junio</t>
  </si>
  <si>
    <t>Fecha de registro: hasta el 05 de Julio 2024</t>
  </si>
  <si>
    <t>Fecha de imputación: hasta el 30 de Junio 2024</t>
  </si>
  <si>
    <t>Presupuesto Modificado  Julio</t>
  </si>
  <si>
    <t>Fecha de registro: hasta el 06 de Agosto 2024</t>
  </si>
  <si>
    <t>Fecha de imputación: hasta el 31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</si>
</sst>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165" fontId="7" fillId="0" borderId="0" xfId="0" applyNumberFormat="1" applyFont="1"/>
    <xf numFmtId="43" fontId="12" fillId="0" borderId="0" xfId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3" fontId="7" fillId="0" borderId="5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1</xdr:col>
      <xdr:colOff>1922146</xdr:colOff>
      <xdr:row>4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1</xdr:col>
      <xdr:colOff>1922146</xdr:colOff>
      <xdr:row>4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view="pageLayout" zoomScaleNormal="100" workbookViewId="0">
      <selection activeCell="C7" sqref="C7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18" t="s">
        <v>101</v>
      </c>
      <c r="B1" s="118"/>
      <c r="C1" s="118"/>
      <c r="E1" s="9" t="s">
        <v>38</v>
      </c>
    </row>
    <row r="2" spans="1:6" ht="18.75" x14ac:dyDescent="0.25">
      <c r="A2" s="118" t="s">
        <v>108</v>
      </c>
      <c r="B2" s="118"/>
      <c r="C2" s="118"/>
      <c r="E2" s="15" t="s">
        <v>97</v>
      </c>
    </row>
    <row r="3" spans="1:6" ht="18.75" x14ac:dyDescent="0.25">
      <c r="A3" s="118" t="s">
        <v>119</v>
      </c>
      <c r="B3" s="118"/>
      <c r="C3" s="118"/>
      <c r="E3" s="15" t="s">
        <v>98</v>
      </c>
    </row>
    <row r="4" spans="1:6" ht="18.75" x14ac:dyDescent="0.3">
      <c r="A4" s="119" t="s">
        <v>99</v>
      </c>
      <c r="B4" s="119"/>
      <c r="C4" s="119"/>
      <c r="E4" s="9" t="s">
        <v>93</v>
      </c>
    </row>
    <row r="5" spans="1:6" x14ac:dyDescent="0.25">
      <c r="A5" s="115" t="s">
        <v>36</v>
      </c>
      <c r="B5" s="115"/>
      <c r="C5" s="115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340000000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269886980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192697500</v>
      </c>
      <c r="C10" s="27">
        <v>0</v>
      </c>
      <c r="E10" s="18"/>
    </row>
    <row r="11" spans="1:6" x14ac:dyDescent="0.25">
      <c r="A11" s="8" t="s">
        <v>4</v>
      </c>
      <c r="B11" s="29">
        <v>39906000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7">
        <v>0</v>
      </c>
      <c r="C13" s="27">
        <v>0</v>
      </c>
    </row>
    <row r="14" spans="1:6" x14ac:dyDescent="0.25">
      <c r="A14" s="8" t="s">
        <v>6</v>
      </c>
      <c r="B14" s="29">
        <v>27283480</v>
      </c>
      <c r="C14" s="27">
        <v>0</v>
      </c>
    </row>
    <row r="15" spans="1:6" x14ac:dyDescent="0.25">
      <c r="A15" s="3" t="s">
        <v>7</v>
      </c>
      <c r="B15" s="4">
        <f>B16+B17+B18+B19+B20+B21+B22+B23+B24</f>
        <v>57901500</v>
      </c>
      <c r="C15" s="28">
        <f>C16+C17+C18+C19+C20+C21+C22+C23+C24</f>
        <v>0</v>
      </c>
    </row>
    <row r="16" spans="1:6" x14ac:dyDescent="0.25">
      <c r="A16" s="8" t="s">
        <v>8</v>
      </c>
      <c r="B16" s="29">
        <v>9256500</v>
      </c>
      <c r="C16" s="27">
        <v>0</v>
      </c>
    </row>
    <row r="17" spans="1:7" x14ac:dyDescent="0.25">
      <c r="A17" s="8" t="s">
        <v>9</v>
      </c>
      <c r="B17" s="29">
        <v>2000000</v>
      </c>
      <c r="C17" s="27">
        <v>0</v>
      </c>
    </row>
    <row r="18" spans="1:7" x14ac:dyDescent="0.25">
      <c r="A18" s="8" t="s">
        <v>10</v>
      </c>
      <c r="B18" s="29">
        <v>450000</v>
      </c>
      <c r="C18" s="27">
        <v>0</v>
      </c>
    </row>
    <row r="19" spans="1:7" ht="18" customHeight="1" x14ac:dyDescent="0.25">
      <c r="A19" s="8" t="s">
        <v>11</v>
      </c>
      <c r="B19" s="29">
        <v>1050000</v>
      </c>
      <c r="C19" s="27">
        <v>0</v>
      </c>
    </row>
    <row r="20" spans="1:7" x14ac:dyDescent="0.25">
      <c r="A20" s="8" t="s">
        <v>12</v>
      </c>
      <c r="B20" s="29">
        <v>8300000</v>
      </c>
      <c r="C20" s="27">
        <v>0</v>
      </c>
      <c r="G20" s="36"/>
    </row>
    <row r="21" spans="1:7" x14ac:dyDescent="0.25">
      <c r="A21" s="8" t="s">
        <v>13</v>
      </c>
      <c r="B21" s="29">
        <v>6500000</v>
      </c>
      <c r="C21" s="27">
        <v>0</v>
      </c>
    </row>
    <row r="22" spans="1:7" x14ac:dyDescent="0.25">
      <c r="A22" s="8" t="s">
        <v>14</v>
      </c>
      <c r="B22" s="29">
        <v>1850000</v>
      </c>
      <c r="C22" s="27">
        <v>0</v>
      </c>
      <c r="G22" s="36"/>
    </row>
    <row r="23" spans="1:7" x14ac:dyDescent="0.25">
      <c r="A23" s="8" t="s">
        <v>15</v>
      </c>
      <c r="B23" s="29">
        <v>23095000</v>
      </c>
      <c r="C23" s="27">
        <v>0</v>
      </c>
    </row>
    <row r="24" spans="1:7" x14ac:dyDescent="0.25">
      <c r="A24" s="8" t="s">
        <v>40</v>
      </c>
      <c r="B24" s="29">
        <v>5400000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B26+B27+B28+B29+B30+B31+B32+B34+B33</f>
        <v>9311520</v>
      </c>
      <c r="C25" s="28">
        <f>C26+C27+C28+C29+C30+C31+C32+C33+C34</f>
        <v>0</v>
      </c>
    </row>
    <row r="26" spans="1:7" x14ac:dyDescent="0.25">
      <c r="A26" s="8" t="s">
        <v>17</v>
      </c>
      <c r="B26" s="29">
        <v>150000</v>
      </c>
      <c r="C26" s="27">
        <v>0</v>
      </c>
    </row>
    <row r="27" spans="1:7" x14ac:dyDescent="0.25">
      <c r="A27" s="8" t="s">
        <v>18</v>
      </c>
      <c r="B27" s="29">
        <v>60000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50000</v>
      </c>
      <c r="C30" s="27">
        <v>0</v>
      </c>
    </row>
    <row r="31" spans="1:7" x14ac:dyDescent="0.25">
      <c r="A31" s="8" t="s">
        <v>22</v>
      </c>
      <c r="B31" s="27">
        <v>100000</v>
      </c>
      <c r="C31" s="27">
        <v>0</v>
      </c>
    </row>
    <row r="32" spans="1:7" x14ac:dyDescent="0.25">
      <c r="A32" s="8" t="s">
        <v>23</v>
      </c>
      <c r="B32" s="29">
        <v>5500000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7">
        <v>2821520</v>
      </c>
      <c r="C34" s="27">
        <v>0</v>
      </c>
    </row>
    <row r="35" spans="1:3" x14ac:dyDescent="0.25">
      <c r="A35" s="3" t="s">
        <v>25</v>
      </c>
      <c r="B35" s="4">
        <f>B36+B37+B38+B39+B40+B41+B42</f>
        <v>2900000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2700000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28">
        <f>B52+B53+B54+B55+B56+B57+B58+B59+B60</f>
        <v>0</v>
      </c>
      <c r="C51" s="28">
        <f>C52+C53+C54+C55+C56+C57+C58+C59+C60</f>
        <v>0</v>
      </c>
    </row>
    <row r="52" spans="1:3" x14ac:dyDescent="0.25">
      <c r="A52" s="8" t="s">
        <v>29</v>
      </c>
      <c r="B52" s="27">
        <v>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7">
        <v>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340000000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340000000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14" t="s">
        <v>116</v>
      </c>
      <c r="C94" s="114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15" t="s">
        <v>104</v>
      </c>
      <c r="C95" s="115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16" t="s">
        <v>110</v>
      </c>
      <c r="B99" s="116"/>
      <c r="E99" s="21"/>
      <c r="F99" s="21"/>
      <c r="G99" s="21"/>
      <c r="H99" s="21"/>
      <c r="I99" s="21"/>
      <c r="J99" s="21"/>
    </row>
    <row r="100" spans="1:10" x14ac:dyDescent="0.25">
      <c r="A100" s="117" t="s">
        <v>105</v>
      </c>
      <c r="B100" s="117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topLeftCell="A47" zoomScaleNormal="100" workbookViewId="0">
      <selection activeCell="D86" sqref="D86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customWidth="1"/>
    <col min="11" max="11" width="15.5703125" style="35" bestFit="1" customWidth="1"/>
    <col min="12" max="12" width="13.42578125" style="35" hidden="1" customWidth="1"/>
    <col min="13" max="13" width="14.140625" style="35" hidden="1" customWidth="1"/>
    <col min="14" max="14" width="20" style="35" hidden="1" customWidth="1"/>
    <col min="15" max="15" width="12.7109375" style="35" hidden="1" customWidth="1"/>
    <col min="16" max="16" width="1.28515625" style="35" hidden="1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5"/>
      <c r="B1" s="120" t="s">
        <v>101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44" t="s">
        <v>94</v>
      </c>
    </row>
    <row r="2" spans="1:30" ht="15.75" x14ac:dyDescent="0.25">
      <c r="A2" s="45"/>
      <c r="B2" s="121" t="s">
        <v>108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S2" s="44"/>
    </row>
    <row r="3" spans="1:30" ht="15.75" x14ac:dyDescent="0.25">
      <c r="A3" s="45"/>
      <c r="B3" s="121" t="s">
        <v>119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S3" s="44"/>
    </row>
    <row r="4" spans="1:30" ht="15.75" x14ac:dyDescent="0.25">
      <c r="A4" s="45"/>
      <c r="B4" s="120" t="s">
        <v>117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S4" s="44"/>
    </row>
    <row r="5" spans="1:30" ht="42.6" customHeight="1" x14ac:dyDescent="0.25">
      <c r="A5" s="45"/>
      <c r="B5" s="47"/>
      <c r="C5" s="47"/>
      <c r="D5" s="47"/>
      <c r="E5" s="122" t="s">
        <v>118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68"/>
      <c r="Q5" s="47"/>
      <c r="S5" s="44"/>
    </row>
    <row r="6" spans="1:30" ht="38.25" x14ac:dyDescent="0.25">
      <c r="A6" s="45"/>
      <c r="B6" s="48" t="s">
        <v>0</v>
      </c>
      <c r="C6" s="49" t="s">
        <v>37</v>
      </c>
      <c r="D6" s="50" t="s">
        <v>123</v>
      </c>
      <c r="E6" s="49" t="s">
        <v>81</v>
      </c>
      <c r="F6" s="49" t="s">
        <v>82</v>
      </c>
      <c r="G6" s="49" t="s">
        <v>83</v>
      </c>
      <c r="H6" s="49" t="s">
        <v>84</v>
      </c>
      <c r="I6" s="49" t="s">
        <v>85</v>
      </c>
      <c r="J6" s="49" t="s">
        <v>86</v>
      </c>
      <c r="K6" s="49" t="s">
        <v>87</v>
      </c>
      <c r="L6" s="49" t="s">
        <v>88</v>
      </c>
      <c r="M6" s="49" t="s">
        <v>89</v>
      </c>
      <c r="N6" s="49" t="s">
        <v>90</v>
      </c>
      <c r="O6" s="49" t="s">
        <v>91</v>
      </c>
      <c r="P6" s="49" t="s">
        <v>92</v>
      </c>
      <c r="Q6" s="51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5"/>
      <c r="B7" s="52" t="s">
        <v>1</v>
      </c>
      <c r="C7" s="75">
        <f t="shared" ref="C7:Q7" si="0">C8+C14+C24+C34+C42+C50+C60+C65+C68</f>
        <v>340000000</v>
      </c>
      <c r="D7" s="76">
        <f t="shared" si="0"/>
        <v>462094620.14000005</v>
      </c>
      <c r="E7" s="77">
        <f t="shared" si="0"/>
        <v>21831455.620000001</v>
      </c>
      <c r="F7" s="76">
        <f t="shared" si="0"/>
        <v>26395810.039999999</v>
      </c>
      <c r="G7" s="76">
        <f t="shared" si="0"/>
        <v>52290527.009999998</v>
      </c>
      <c r="H7" s="76">
        <f t="shared" si="0"/>
        <v>39789191.149999999</v>
      </c>
      <c r="I7" s="76">
        <f t="shared" si="0"/>
        <v>36917764.810000002</v>
      </c>
      <c r="J7" s="76">
        <f t="shared" si="0"/>
        <v>33421038.420000002</v>
      </c>
      <c r="K7" s="76">
        <f t="shared" si="0"/>
        <v>32146573.939999994</v>
      </c>
      <c r="L7" s="76">
        <f t="shared" si="0"/>
        <v>0</v>
      </c>
      <c r="M7" s="76">
        <f t="shared" si="0"/>
        <v>0</v>
      </c>
      <c r="N7" s="76">
        <f t="shared" si="0"/>
        <v>0</v>
      </c>
      <c r="O7" s="96">
        <f t="shared" si="0"/>
        <v>0</v>
      </c>
      <c r="P7" s="96">
        <f t="shared" si="0"/>
        <v>0</v>
      </c>
      <c r="Q7" s="78">
        <f t="shared" si="0"/>
        <v>242792360.98999995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5"/>
      <c r="B8" s="52" t="s">
        <v>2</v>
      </c>
      <c r="C8" s="79">
        <f>C9+C10+C11+C12+C13</f>
        <v>269886980</v>
      </c>
      <c r="D8" s="80">
        <f>D9+D10+D11+D12+D13</f>
        <v>275836980</v>
      </c>
      <c r="E8" s="81">
        <f>E9+E10+E11+E12+E13</f>
        <v>17883431.140000001</v>
      </c>
      <c r="F8" s="81">
        <f t="shared" ref="F8:P8" si="2">F9+F10+F11+F12+F13</f>
        <v>17742225.77</v>
      </c>
      <c r="G8" s="81">
        <f t="shared" si="2"/>
        <v>18992407.5</v>
      </c>
      <c r="H8" s="81">
        <f t="shared" si="2"/>
        <v>32304112.989999998</v>
      </c>
      <c r="I8" s="81">
        <f t="shared" si="2"/>
        <v>19244616.27</v>
      </c>
      <c r="J8" s="81">
        <f>J9+J10+J11+J12+J13</f>
        <v>17800209.789999999</v>
      </c>
      <c r="K8" s="81">
        <f t="shared" si="2"/>
        <v>19689125.709999997</v>
      </c>
      <c r="L8" s="81">
        <f t="shared" si="2"/>
        <v>0</v>
      </c>
      <c r="M8" s="81">
        <f t="shared" si="2"/>
        <v>0</v>
      </c>
      <c r="N8" s="81">
        <f>N9+N10+N11+N12+N13</f>
        <v>0</v>
      </c>
      <c r="O8" s="97">
        <f t="shared" si="2"/>
        <v>0</v>
      </c>
      <c r="P8" s="97">
        <f t="shared" si="2"/>
        <v>0</v>
      </c>
      <c r="Q8" s="81">
        <f>E8+F8+G8+H8+I8+J8+K8+L8+M8+N8+O8+P8</f>
        <v>143656129.16999999</v>
      </c>
      <c r="U8" s="19"/>
    </row>
    <row r="9" spans="1:30" ht="13.5" customHeight="1" x14ac:dyDescent="0.25">
      <c r="A9" s="45"/>
      <c r="B9" s="62" t="s">
        <v>3</v>
      </c>
      <c r="C9" s="87">
        <v>192697500</v>
      </c>
      <c r="D9" s="87">
        <v>198555447.02000001</v>
      </c>
      <c r="E9" s="82">
        <v>14481000</v>
      </c>
      <c r="F9" s="82">
        <v>14219306.41</v>
      </c>
      <c r="G9" s="82">
        <v>15035100.130000001</v>
      </c>
      <c r="H9" s="82">
        <v>15741333.33</v>
      </c>
      <c r="I9" s="82">
        <v>15028000</v>
      </c>
      <c r="J9" s="82">
        <v>14579500.199999999</v>
      </c>
      <c r="K9" s="82">
        <v>15039522.369999999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83">
        <f>E9+F9+G9+H9+I9+J9+K9+L9+M9+N9+O9+P9</f>
        <v>104123762.44000001</v>
      </c>
    </row>
    <row r="10" spans="1:30" ht="13.5" customHeight="1" x14ac:dyDescent="0.25">
      <c r="A10" s="45"/>
      <c r="B10" s="62" t="s">
        <v>4</v>
      </c>
      <c r="C10" s="87">
        <v>39906000</v>
      </c>
      <c r="D10" s="87">
        <v>39956000</v>
      </c>
      <c r="E10" s="82">
        <v>695400</v>
      </c>
      <c r="F10" s="82">
        <v>715400</v>
      </c>
      <c r="G10" s="82">
        <v>726143.47</v>
      </c>
      <c r="H10" s="82">
        <v>13752734.710000001</v>
      </c>
      <c r="I10" s="82">
        <v>1142947.8600000001</v>
      </c>
      <c r="J10" s="82">
        <v>1092664.92</v>
      </c>
      <c r="K10" s="82">
        <v>641728.34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67">
        <f t="shared" ref="Q10:Q24" si="3">E10+F10+G10+H10+I10+J10+K10+L10+M10+N10+O10+P10</f>
        <v>18767019.300000001</v>
      </c>
    </row>
    <row r="11" spans="1:30" x14ac:dyDescent="0.25">
      <c r="A11" s="45"/>
      <c r="B11" s="62" t="s">
        <v>39</v>
      </c>
      <c r="C11" s="87">
        <v>10000000</v>
      </c>
      <c r="D11" s="87">
        <v>10000000</v>
      </c>
      <c r="E11" s="82">
        <v>566280</v>
      </c>
      <c r="F11" s="82">
        <v>703560</v>
      </c>
      <c r="G11" s="82">
        <v>1072500</v>
      </c>
      <c r="H11" s="82">
        <v>660660</v>
      </c>
      <c r="I11" s="82">
        <v>905425.95</v>
      </c>
      <c r="J11" s="95">
        <v>0</v>
      </c>
      <c r="K11" s="82">
        <v>1906720.53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67">
        <f>E11+F11+G11+H11+I11+J11+K11+L11+M11+N11+O11+P11</f>
        <v>5815146.4800000004</v>
      </c>
    </row>
    <row r="12" spans="1:30" x14ac:dyDescent="0.25">
      <c r="A12" s="45"/>
      <c r="B12" s="62" t="s">
        <v>5</v>
      </c>
      <c r="C12" s="87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f>E12+F12+G12+H12+I12+J12+K12+L12+M12+N12+O12+P12</f>
        <v>0</v>
      </c>
    </row>
    <row r="13" spans="1:30" x14ac:dyDescent="0.25">
      <c r="A13" s="45"/>
      <c r="B13" s="62" t="s">
        <v>6</v>
      </c>
      <c r="C13" s="112">
        <v>27283480</v>
      </c>
      <c r="D13" s="84">
        <v>27325532.98</v>
      </c>
      <c r="E13" s="82">
        <v>2140751.14</v>
      </c>
      <c r="F13" s="82">
        <v>2103959.36</v>
      </c>
      <c r="G13" s="82">
        <v>2158663.9</v>
      </c>
      <c r="H13" s="82">
        <v>2149384.9500000002</v>
      </c>
      <c r="I13" s="82">
        <v>2168242.46</v>
      </c>
      <c r="J13" s="82">
        <v>2128044.67</v>
      </c>
      <c r="K13" s="82">
        <v>2101154.4700000002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82">
        <f>E13+F13+G13+H13+I13+J13+K13+L13+M13+N13+O13+P13</f>
        <v>14950200.950000003</v>
      </c>
    </row>
    <row r="14" spans="1:30" ht="13.5" customHeight="1" x14ac:dyDescent="0.25">
      <c r="A14" s="45"/>
      <c r="B14" s="52" t="s">
        <v>7</v>
      </c>
      <c r="C14" s="85">
        <f>C15+C16+C17+C18+C19+C20+C21+C22+C23</f>
        <v>57901500</v>
      </c>
      <c r="D14" s="85">
        <f>D15+D16+D17+D18+D19+D20+D21+D22+D23</f>
        <v>121672149.09999999</v>
      </c>
      <c r="E14" s="85">
        <f t="shared" ref="E14:P14" si="4">E15+E16+E17+E18+E19+E20+E21+E22+E23</f>
        <v>3948024.48</v>
      </c>
      <c r="F14" s="85">
        <f t="shared" si="4"/>
        <v>6664745.6200000001</v>
      </c>
      <c r="G14" s="99">
        <f t="shared" si="4"/>
        <v>16795805.579999998</v>
      </c>
      <c r="H14" s="99">
        <f t="shared" si="4"/>
        <v>5963099.2199999997</v>
      </c>
      <c r="I14" s="99">
        <f t="shared" si="4"/>
        <v>14911518.18</v>
      </c>
      <c r="J14" s="99">
        <f t="shared" si="4"/>
        <v>11452140.300000001</v>
      </c>
      <c r="K14" s="99">
        <f t="shared" si="4"/>
        <v>9278170.7799999993</v>
      </c>
      <c r="L14" s="99">
        <f t="shared" si="4"/>
        <v>0</v>
      </c>
      <c r="M14" s="99">
        <f t="shared" si="4"/>
        <v>0</v>
      </c>
      <c r="N14" s="99">
        <f t="shared" si="4"/>
        <v>0</v>
      </c>
      <c r="O14" s="97">
        <f t="shared" si="4"/>
        <v>0</v>
      </c>
      <c r="P14" s="97">
        <f t="shared" si="4"/>
        <v>0</v>
      </c>
      <c r="Q14" s="86">
        <f t="shared" si="3"/>
        <v>69013504.159999996</v>
      </c>
    </row>
    <row r="15" spans="1:30" ht="13.5" customHeight="1" x14ac:dyDescent="0.25">
      <c r="A15" s="45"/>
      <c r="B15" s="62" t="s">
        <v>8</v>
      </c>
      <c r="C15" s="87">
        <v>9256500</v>
      </c>
      <c r="D15" s="87">
        <v>14017000</v>
      </c>
      <c r="E15" s="82">
        <v>1732940.68</v>
      </c>
      <c r="F15" s="82">
        <v>1091348.81</v>
      </c>
      <c r="G15" s="82">
        <v>1324870.1000000001</v>
      </c>
      <c r="H15" s="82">
        <v>1331030.6299999999</v>
      </c>
      <c r="I15" s="82">
        <v>1355220.02</v>
      </c>
      <c r="J15" s="82">
        <v>1373631.78</v>
      </c>
      <c r="K15" s="82">
        <v>1641450.2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82">
        <f t="shared" si="3"/>
        <v>9850492.2200000007</v>
      </c>
    </row>
    <row r="16" spans="1:30" x14ac:dyDescent="0.25">
      <c r="A16" s="45"/>
      <c r="B16" s="62" t="s">
        <v>9</v>
      </c>
      <c r="C16" s="87">
        <v>2000000</v>
      </c>
      <c r="D16" s="87">
        <v>7482696</v>
      </c>
      <c r="E16" s="95">
        <v>0</v>
      </c>
      <c r="F16" s="82">
        <v>268813.32</v>
      </c>
      <c r="G16" s="82">
        <v>304012</v>
      </c>
      <c r="H16" s="82">
        <v>178180.02</v>
      </c>
      <c r="I16" s="82">
        <v>856837</v>
      </c>
      <c r="J16" s="82">
        <v>375498</v>
      </c>
      <c r="K16" s="82">
        <v>826596.44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82">
        <f t="shared" si="3"/>
        <v>2809936.7800000003</v>
      </c>
    </row>
    <row r="17" spans="1:17" ht="13.5" customHeight="1" x14ac:dyDescent="0.25">
      <c r="A17" s="45"/>
      <c r="B17" s="62" t="s">
        <v>10</v>
      </c>
      <c r="C17" s="87">
        <v>450000</v>
      </c>
      <c r="D17" s="87">
        <v>1750000</v>
      </c>
      <c r="E17" s="95">
        <v>0</v>
      </c>
      <c r="F17" s="82">
        <v>28250</v>
      </c>
      <c r="G17" s="82">
        <v>78783</v>
      </c>
      <c r="H17" s="95">
        <v>0</v>
      </c>
      <c r="I17" s="82">
        <v>907321.68</v>
      </c>
      <c r="J17" s="82">
        <v>33500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82">
        <f t="shared" si="3"/>
        <v>1047854.68</v>
      </c>
    </row>
    <row r="18" spans="1:17" ht="13.5" customHeight="1" x14ac:dyDescent="0.25">
      <c r="A18" s="45"/>
      <c r="B18" s="62" t="s">
        <v>11</v>
      </c>
      <c r="C18" s="87">
        <v>1050000</v>
      </c>
      <c r="D18" s="87">
        <v>2254000</v>
      </c>
      <c r="E18" s="95">
        <v>0</v>
      </c>
      <c r="F18" s="82">
        <v>58339.22</v>
      </c>
      <c r="G18" s="82">
        <v>440328.55</v>
      </c>
      <c r="H18" s="82">
        <v>58333.32</v>
      </c>
      <c r="I18" s="82">
        <v>351886.5</v>
      </c>
      <c r="J18" s="82">
        <v>77583.320000000007</v>
      </c>
      <c r="K18" s="82">
        <v>241139.54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82">
        <f t="shared" si="3"/>
        <v>1227610.45</v>
      </c>
    </row>
    <row r="19" spans="1:17" ht="13.5" customHeight="1" x14ac:dyDescent="0.25">
      <c r="A19" s="45"/>
      <c r="B19" s="62" t="s">
        <v>12</v>
      </c>
      <c r="C19" s="87">
        <v>8300000</v>
      </c>
      <c r="D19" s="87">
        <v>29584703.079999998</v>
      </c>
      <c r="E19" s="82">
        <v>1298642.5</v>
      </c>
      <c r="F19" s="82">
        <v>1298642.5</v>
      </c>
      <c r="G19" s="82">
        <v>4793551.68</v>
      </c>
      <c r="H19" s="82">
        <v>959763.66</v>
      </c>
      <c r="I19" s="82">
        <v>2135385.36</v>
      </c>
      <c r="J19" s="82">
        <v>2935749.15</v>
      </c>
      <c r="K19" s="82">
        <v>2402253.15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82">
        <f t="shared" si="3"/>
        <v>15823988</v>
      </c>
    </row>
    <row r="20" spans="1:17" ht="13.5" customHeight="1" x14ac:dyDescent="0.25">
      <c r="A20" s="45"/>
      <c r="B20" s="62" t="s">
        <v>13</v>
      </c>
      <c r="C20" s="87">
        <v>6500000</v>
      </c>
      <c r="D20" s="87">
        <v>12571475.92</v>
      </c>
      <c r="E20" s="82">
        <v>412878.66</v>
      </c>
      <c r="F20" s="82">
        <v>67398.490000000005</v>
      </c>
      <c r="G20" s="82">
        <v>3042713.38</v>
      </c>
      <c r="H20" s="82">
        <v>770193.05</v>
      </c>
      <c r="I20" s="82">
        <v>892196.69</v>
      </c>
      <c r="J20" s="82">
        <v>437327.65</v>
      </c>
      <c r="K20" s="82">
        <v>4129.68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82">
        <f t="shared" si="3"/>
        <v>5626837.5999999996</v>
      </c>
    </row>
    <row r="21" spans="1:17" ht="21.75" customHeight="1" x14ac:dyDescent="0.25">
      <c r="A21" s="45"/>
      <c r="B21" s="62" t="s">
        <v>14</v>
      </c>
      <c r="C21" s="87">
        <v>1850000</v>
      </c>
      <c r="D21" s="87">
        <v>8851951</v>
      </c>
      <c r="E21" s="95">
        <v>0</v>
      </c>
      <c r="F21" s="95">
        <v>0</v>
      </c>
      <c r="G21" s="87">
        <v>3307818.13</v>
      </c>
      <c r="H21" s="87">
        <v>199378.54</v>
      </c>
      <c r="I21" s="82">
        <v>1517932.89</v>
      </c>
      <c r="J21" s="82">
        <v>566387.31999999995</v>
      </c>
      <c r="K21" s="82">
        <v>946987.62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82">
        <f t="shared" si="3"/>
        <v>6538504.5</v>
      </c>
    </row>
    <row r="22" spans="1:17" x14ac:dyDescent="0.25">
      <c r="A22" s="45"/>
      <c r="B22" s="62" t="s">
        <v>15</v>
      </c>
      <c r="C22" s="87">
        <v>23095000</v>
      </c>
      <c r="D22" s="87">
        <v>35544863.100000001</v>
      </c>
      <c r="E22" s="95">
        <v>0</v>
      </c>
      <c r="F22" s="82">
        <v>3171585.75</v>
      </c>
      <c r="G22" s="82">
        <v>2771952.45</v>
      </c>
      <c r="H22" s="82">
        <v>2466220</v>
      </c>
      <c r="I22" s="82">
        <v>5822073</v>
      </c>
      <c r="J22" s="82">
        <v>4178115.5</v>
      </c>
      <c r="K22" s="82">
        <v>2595402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82">
        <f t="shared" si="3"/>
        <v>21005348.699999999</v>
      </c>
    </row>
    <row r="23" spans="1:17" x14ac:dyDescent="0.25">
      <c r="A23" s="45"/>
      <c r="B23" s="62" t="s">
        <v>40</v>
      </c>
      <c r="C23" s="87">
        <v>5400000</v>
      </c>
      <c r="D23" s="87">
        <v>9615460</v>
      </c>
      <c r="E23" s="82">
        <v>503562.64</v>
      </c>
      <c r="F23" s="82">
        <v>680367.53</v>
      </c>
      <c r="G23" s="82">
        <v>731776.29</v>
      </c>
      <c r="H23" s="95">
        <v>0</v>
      </c>
      <c r="I23" s="82">
        <v>1072665.04</v>
      </c>
      <c r="J23" s="82">
        <v>1474347.58</v>
      </c>
      <c r="K23" s="82">
        <v>620212.15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82">
        <f t="shared" si="3"/>
        <v>5082931.2300000004</v>
      </c>
    </row>
    <row r="24" spans="1:17" s="37" customFormat="1" ht="13.5" customHeight="1" x14ac:dyDescent="0.25">
      <c r="A24" s="54"/>
      <c r="B24" s="63" t="s">
        <v>16</v>
      </c>
      <c r="C24" s="85">
        <f>C25+C26+C27+C28+C29+C30+C31+C33+C32</f>
        <v>9311520</v>
      </c>
      <c r="D24" s="85">
        <f>D25+D26+D27+D28+D29+D30+D31+D32+D33</f>
        <v>25119856.850000001</v>
      </c>
      <c r="E24" s="99">
        <f t="shared" ref="E24:P24" si="5">E25+E26+E27+E28+E29+E30+E31+E32+E33</f>
        <v>0</v>
      </c>
      <c r="F24" s="99">
        <f t="shared" si="5"/>
        <v>355831.4</v>
      </c>
      <c r="G24" s="99">
        <f t="shared" si="5"/>
        <v>7975464.04</v>
      </c>
      <c r="H24" s="99">
        <f>H25+H26+H27+H28+H29+H30+H31+H32+H33</f>
        <v>996353.05</v>
      </c>
      <c r="I24" s="99">
        <f t="shared" si="5"/>
        <v>1671234.47</v>
      </c>
      <c r="J24" s="99">
        <f t="shared" si="5"/>
        <v>341592.17</v>
      </c>
      <c r="K24" s="99">
        <f>K25+K26+K27+K28+K29+K30+K31+K32+K33</f>
        <v>91245</v>
      </c>
      <c r="L24" s="99">
        <f t="shared" si="5"/>
        <v>0</v>
      </c>
      <c r="M24" s="99">
        <f t="shared" si="5"/>
        <v>0</v>
      </c>
      <c r="N24" s="99">
        <f t="shared" si="5"/>
        <v>0</v>
      </c>
      <c r="O24" s="99">
        <f>O25+O26+O27+O28+O29+O30+O31+O32+O33</f>
        <v>0</v>
      </c>
      <c r="P24" s="99">
        <f t="shared" si="5"/>
        <v>0</v>
      </c>
      <c r="Q24" s="85">
        <f t="shared" si="3"/>
        <v>11431720.130000001</v>
      </c>
    </row>
    <row r="25" spans="1:17" s="42" customFormat="1" x14ac:dyDescent="0.25">
      <c r="A25" s="46"/>
      <c r="B25" s="62" t="s">
        <v>17</v>
      </c>
      <c r="C25" s="88">
        <v>150000</v>
      </c>
      <c r="D25" s="88">
        <v>1413587.61</v>
      </c>
      <c r="E25" s="98">
        <v>0</v>
      </c>
      <c r="F25" s="82">
        <v>337881.4</v>
      </c>
      <c r="G25" s="82">
        <v>127057.15</v>
      </c>
      <c r="H25" s="82">
        <v>86843.85</v>
      </c>
      <c r="I25" s="82">
        <v>55362.7</v>
      </c>
      <c r="J25" s="82">
        <v>135789.01999999999</v>
      </c>
      <c r="K25" s="87">
        <v>91245</v>
      </c>
      <c r="L25" s="98">
        <v>0</v>
      </c>
      <c r="M25" s="98">
        <v>0</v>
      </c>
      <c r="N25" s="98">
        <v>0</v>
      </c>
      <c r="O25" s="98">
        <v>0</v>
      </c>
      <c r="P25" s="98">
        <v>0</v>
      </c>
      <c r="Q25" s="82">
        <f>E25+F25+G25+H25+I25+J25+K25+L25+M25+N25+O25+P25</f>
        <v>834179.12</v>
      </c>
    </row>
    <row r="26" spans="1:17" s="42" customFormat="1" x14ac:dyDescent="0.25">
      <c r="A26" s="46"/>
      <c r="B26" s="64" t="s">
        <v>18</v>
      </c>
      <c r="C26" s="88">
        <v>60000</v>
      </c>
      <c r="D26" s="88">
        <v>610900</v>
      </c>
      <c r="E26" s="98">
        <v>0</v>
      </c>
      <c r="F26" s="98">
        <v>0</v>
      </c>
      <c r="G26" s="98">
        <v>0</v>
      </c>
      <c r="H26" s="82">
        <v>174050</v>
      </c>
      <c r="I26" s="82">
        <v>70800</v>
      </c>
      <c r="J26" s="98">
        <v>0</v>
      </c>
      <c r="K26" s="98">
        <v>0</v>
      </c>
      <c r="L26" s="98">
        <v>0</v>
      </c>
      <c r="M26" s="98">
        <v>0</v>
      </c>
      <c r="N26" s="98">
        <v>0</v>
      </c>
      <c r="O26" s="98">
        <v>0</v>
      </c>
      <c r="P26" s="98">
        <v>0</v>
      </c>
      <c r="Q26" s="82">
        <f>E26+F26+G26+H26+I26+J26+K26+L26+M26+N26+O26+P26</f>
        <v>244850</v>
      </c>
    </row>
    <row r="27" spans="1:17" s="42" customFormat="1" x14ac:dyDescent="0.25">
      <c r="A27" s="46"/>
      <c r="B27" s="62" t="s">
        <v>19</v>
      </c>
      <c r="C27" s="88">
        <v>600000</v>
      </c>
      <c r="D27" s="88">
        <v>2774095</v>
      </c>
      <c r="E27" s="98">
        <v>0</v>
      </c>
      <c r="F27" s="82">
        <v>17950</v>
      </c>
      <c r="G27" s="82">
        <v>318030.28000000003</v>
      </c>
      <c r="H27" s="98">
        <v>8650</v>
      </c>
      <c r="I27" s="82">
        <v>19252.3</v>
      </c>
      <c r="J27" s="98">
        <v>0</v>
      </c>
      <c r="K27" s="98">
        <v>0</v>
      </c>
      <c r="L27" s="98">
        <v>0</v>
      </c>
      <c r="M27" s="98">
        <v>0</v>
      </c>
      <c r="N27" s="98">
        <v>0</v>
      </c>
      <c r="O27" s="98">
        <v>0</v>
      </c>
      <c r="P27" s="98">
        <v>0</v>
      </c>
      <c r="Q27" s="82">
        <f>E27+F27+G27+H27+I27+J27+K27+L27+M27+N27+O27+P27</f>
        <v>363882.58</v>
      </c>
    </row>
    <row r="28" spans="1:17" s="42" customFormat="1" x14ac:dyDescent="0.25">
      <c r="A28" s="46"/>
      <c r="B28" s="62" t="s">
        <v>20</v>
      </c>
      <c r="C28" s="88">
        <v>30000</v>
      </c>
      <c r="D28" s="88">
        <v>90000</v>
      </c>
      <c r="E28" s="98">
        <v>0</v>
      </c>
      <c r="F28" s="98">
        <v>0</v>
      </c>
      <c r="G28" s="98">
        <v>0</v>
      </c>
      <c r="H28" s="82">
        <v>0</v>
      </c>
      <c r="I28" s="82">
        <v>57196</v>
      </c>
      <c r="J28" s="98">
        <v>0</v>
      </c>
      <c r="K28" s="98">
        <v>0</v>
      </c>
      <c r="L28" s="98">
        <v>0</v>
      </c>
      <c r="M28" s="98">
        <v>0</v>
      </c>
      <c r="N28" s="98">
        <v>0</v>
      </c>
      <c r="O28" s="98">
        <v>0</v>
      </c>
      <c r="P28" s="98">
        <v>0</v>
      </c>
      <c r="Q28" s="98">
        <f>E28+F28+G28+H28+I28+J28+K28+L28+M28+N28+O28+P28</f>
        <v>57196</v>
      </c>
    </row>
    <row r="29" spans="1:17" s="42" customFormat="1" x14ac:dyDescent="0.25">
      <c r="A29" s="46"/>
      <c r="B29" s="62" t="s">
        <v>21</v>
      </c>
      <c r="C29" s="88">
        <v>50000</v>
      </c>
      <c r="D29" s="88">
        <v>301000</v>
      </c>
      <c r="E29" s="98">
        <v>0</v>
      </c>
      <c r="F29" s="98">
        <v>0</v>
      </c>
      <c r="G29" s="98">
        <v>0</v>
      </c>
      <c r="H29" s="82">
        <v>99120</v>
      </c>
      <c r="I29" s="82">
        <v>826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82">
        <f>E29+F29+G29+H29+I29+J29+K29+L29+M29+N29+O29+P29</f>
        <v>99946</v>
      </c>
    </row>
    <row r="30" spans="1:17" s="42" customFormat="1" x14ac:dyDescent="0.25">
      <c r="A30" s="46"/>
      <c r="B30" s="62" t="s">
        <v>22</v>
      </c>
      <c r="C30" s="88">
        <v>100000</v>
      </c>
      <c r="D30" s="88">
        <v>755000</v>
      </c>
      <c r="E30" s="98">
        <v>0</v>
      </c>
      <c r="F30" s="98">
        <v>0</v>
      </c>
      <c r="G30" s="98">
        <v>0</v>
      </c>
      <c r="H30" s="98">
        <v>409507.2</v>
      </c>
      <c r="I30" s="82">
        <v>67850</v>
      </c>
      <c r="J30" s="82">
        <v>190773.08</v>
      </c>
      <c r="K30" s="98">
        <v>0</v>
      </c>
      <c r="L30" s="98">
        <v>0</v>
      </c>
      <c r="M30" s="98">
        <v>0</v>
      </c>
      <c r="N30" s="98">
        <v>0</v>
      </c>
      <c r="O30" s="98">
        <v>0</v>
      </c>
      <c r="P30" s="98">
        <v>0</v>
      </c>
      <c r="Q30" s="82">
        <v>0</v>
      </c>
    </row>
    <row r="31" spans="1:17" s="42" customFormat="1" x14ac:dyDescent="0.25">
      <c r="A31" s="46"/>
      <c r="B31" s="62" t="s">
        <v>23</v>
      </c>
      <c r="C31" s="88">
        <v>5500000</v>
      </c>
      <c r="D31" s="88">
        <v>9715660</v>
      </c>
      <c r="E31" s="98">
        <v>0</v>
      </c>
      <c r="F31" s="98">
        <v>0</v>
      </c>
      <c r="G31" s="88">
        <v>6622720</v>
      </c>
      <c r="H31" s="98">
        <v>0</v>
      </c>
      <c r="I31" s="98">
        <v>0</v>
      </c>
      <c r="J31" s="98">
        <v>0</v>
      </c>
      <c r="K31" s="98">
        <v>0</v>
      </c>
      <c r="L31" s="98">
        <v>0</v>
      </c>
      <c r="M31" s="98">
        <v>0</v>
      </c>
      <c r="N31" s="98">
        <v>0</v>
      </c>
      <c r="O31" s="98">
        <v>0</v>
      </c>
      <c r="P31" s="98">
        <v>0</v>
      </c>
      <c r="Q31" s="82">
        <f>E31+F31+G31+H31+I31+J31+K31+L31+M31+N31+O31+P31</f>
        <v>6622720</v>
      </c>
    </row>
    <row r="32" spans="1:17" s="42" customFormat="1" ht="25.5" x14ac:dyDescent="0.25">
      <c r="A32" s="46"/>
      <c r="B32" s="62" t="s">
        <v>41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218182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98">
        <f>E32+F32+G32+H32+I32+J32+K32+L32+M32+N32+O32+P32</f>
        <v>218182</v>
      </c>
    </row>
    <row r="33" spans="1:17" s="42" customFormat="1" x14ac:dyDescent="0.25">
      <c r="A33" s="46"/>
      <c r="B33" s="64" t="s">
        <v>24</v>
      </c>
      <c r="C33" s="88">
        <v>2821520</v>
      </c>
      <c r="D33" s="88">
        <v>9459614.2400000002</v>
      </c>
      <c r="E33" s="98">
        <v>0</v>
      </c>
      <c r="F33" s="98">
        <v>0</v>
      </c>
      <c r="G33" s="88">
        <v>907656.61</v>
      </c>
      <c r="H33" s="98">
        <v>0</v>
      </c>
      <c r="I33" s="88">
        <v>1399947.47</v>
      </c>
      <c r="J33" s="82">
        <v>15030.07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  <c r="Q33" s="82">
        <f>E33+F33+G33+H33+I33+J33+K33+L33+M33+N33+O33+P33</f>
        <v>2322634.15</v>
      </c>
    </row>
    <row r="34" spans="1:17" ht="13.5" customHeight="1" x14ac:dyDescent="0.25">
      <c r="A34" s="45"/>
      <c r="B34" s="63" t="s">
        <v>25</v>
      </c>
      <c r="C34" s="85">
        <f>C35+C36+C37+C38+C39+C40+C41</f>
        <v>2900000</v>
      </c>
      <c r="D34" s="85">
        <f>D35+D36+D37+D38+D39+D40+D41</f>
        <v>2900000</v>
      </c>
      <c r="E34" s="97">
        <f t="shared" ref="E34:P34" si="6">E35+E36+E37+E38+E39+E40+E41</f>
        <v>0</v>
      </c>
      <c r="F34" s="85">
        <f t="shared" si="6"/>
        <v>1368927.95</v>
      </c>
      <c r="G34" s="85">
        <f t="shared" si="6"/>
        <v>0</v>
      </c>
      <c r="H34" s="97">
        <f t="shared" si="6"/>
        <v>0</v>
      </c>
      <c r="I34" s="85">
        <f>I35+I36+I37+I38+I39+I40+I41</f>
        <v>187861.28</v>
      </c>
      <c r="J34" s="97">
        <f>J35+J36+J37+J38+J39+J40+J41</f>
        <v>0</v>
      </c>
      <c r="K34" s="99">
        <f>K35+K36+K37+K38+K39+K40+K41</f>
        <v>847919.91</v>
      </c>
      <c r="L34" s="97">
        <f t="shared" si="6"/>
        <v>0</v>
      </c>
      <c r="M34" s="97">
        <f t="shared" si="6"/>
        <v>0</v>
      </c>
      <c r="N34" s="99">
        <f t="shared" si="6"/>
        <v>0</v>
      </c>
      <c r="O34" s="99">
        <f t="shared" si="6"/>
        <v>0</v>
      </c>
      <c r="P34" s="99">
        <f t="shared" si="6"/>
        <v>0</v>
      </c>
      <c r="Q34" s="85">
        <f t="shared" ref="Q34:Q51" si="7">E34+F34+G34+H34+I34+J34+K34+L34+M34+N34+O34+P34</f>
        <v>2404709.14</v>
      </c>
    </row>
    <row r="35" spans="1:17" x14ac:dyDescent="0.25">
      <c r="A35" s="45"/>
      <c r="B35" s="62" t="s">
        <v>26</v>
      </c>
      <c r="C35" s="87">
        <v>200000</v>
      </c>
      <c r="D35" s="87">
        <v>200000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60000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82">
        <f t="shared" si="7"/>
        <v>60000</v>
      </c>
    </row>
    <row r="36" spans="1:17" x14ac:dyDescent="0.25">
      <c r="A36" s="45"/>
      <c r="B36" s="62" t="s">
        <v>42</v>
      </c>
      <c r="C36" s="100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f t="shared" si="7"/>
        <v>0</v>
      </c>
    </row>
    <row r="37" spans="1:17" x14ac:dyDescent="0.25">
      <c r="A37" s="45"/>
      <c r="B37" s="62" t="s">
        <v>43</v>
      </c>
      <c r="C37" s="100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f t="shared" si="7"/>
        <v>0</v>
      </c>
    </row>
    <row r="38" spans="1:17" x14ac:dyDescent="0.25">
      <c r="A38" s="45"/>
      <c r="B38" s="62" t="s">
        <v>44</v>
      </c>
      <c r="C38" s="10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f t="shared" si="7"/>
        <v>0</v>
      </c>
    </row>
    <row r="39" spans="1:17" x14ac:dyDescent="0.25">
      <c r="A39" s="45"/>
      <c r="B39" s="62" t="s">
        <v>45</v>
      </c>
      <c r="C39" s="100">
        <v>0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f t="shared" si="7"/>
        <v>0</v>
      </c>
    </row>
    <row r="40" spans="1:17" x14ac:dyDescent="0.25">
      <c r="A40" s="45"/>
      <c r="B40" s="62" t="s">
        <v>27</v>
      </c>
      <c r="C40" s="87">
        <v>2700000</v>
      </c>
      <c r="D40" s="87">
        <v>2700000</v>
      </c>
      <c r="E40" s="95">
        <v>0</v>
      </c>
      <c r="F40" s="87">
        <v>1368927.95</v>
      </c>
      <c r="G40" s="95">
        <v>0</v>
      </c>
      <c r="H40" s="95">
        <v>0</v>
      </c>
      <c r="I40" s="88">
        <v>187861.28</v>
      </c>
      <c r="J40" s="95">
        <v>0</v>
      </c>
      <c r="K40" s="95">
        <v>787919.91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82">
        <f t="shared" si="7"/>
        <v>2344709.14</v>
      </c>
    </row>
    <row r="41" spans="1:17" x14ac:dyDescent="0.25">
      <c r="A41" s="45"/>
      <c r="B41" s="62" t="s">
        <v>46</v>
      </c>
      <c r="C41" s="100">
        <v>0</v>
      </c>
      <c r="D41" s="95">
        <v>0</v>
      </c>
      <c r="E41" s="95">
        <v>0</v>
      </c>
      <c r="F41" s="95">
        <v>0</v>
      </c>
      <c r="G41" s="95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f t="shared" si="7"/>
        <v>0</v>
      </c>
    </row>
    <row r="42" spans="1:17" x14ac:dyDescent="0.25">
      <c r="A42" s="45"/>
      <c r="B42" s="63" t="s">
        <v>47</v>
      </c>
      <c r="C42" s="99">
        <f>SUM(C43:C49)</f>
        <v>0</v>
      </c>
      <c r="D42" s="97">
        <f>SUM(D43:D49)</f>
        <v>0</v>
      </c>
      <c r="E42" s="97">
        <f t="shared" ref="E42:P42" si="8">E43+E44+E45+E46+E47+E48+E49</f>
        <v>0</v>
      </c>
      <c r="F42" s="97">
        <f t="shared" si="8"/>
        <v>0</v>
      </c>
      <c r="G42" s="102">
        <f t="shared" si="8"/>
        <v>0</v>
      </c>
      <c r="H42" s="102">
        <f t="shared" si="8"/>
        <v>0</v>
      </c>
      <c r="I42" s="102">
        <f t="shared" si="8"/>
        <v>0</v>
      </c>
      <c r="J42" s="102">
        <f t="shared" si="8"/>
        <v>0</v>
      </c>
      <c r="K42" s="102">
        <f t="shared" si="8"/>
        <v>0</v>
      </c>
      <c r="L42" s="102">
        <f t="shared" si="8"/>
        <v>0</v>
      </c>
      <c r="M42" s="102">
        <f t="shared" si="8"/>
        <v>0</v>
      </c>
      <c r="N42" s="102">
        <f t="shared" si="8"/>
        <v>0</v>
      </c>
      <c r="O42" s="102">
        <f t="shared" si="8"/>
        <v>0</v>
      </c>
      <c r="P42" s="102">
        <f t="shared" si="8"/>
        <v>0</v>
      </c>
      <c r="Q42" s="102">
        <f t="shared" si="7"/>
        <v>0</v>
      </c>
    </row>
    <row r="43" spans="1:17" x14ac:dyDescent="0.25">
      <c r="A43" s="45"/>
      <c r="B43" s="62" t="s">
        <v>48</v>
      </c>
      <c r="C43" s="100">
        <v>0</v>
      </c>
      <c r="D43" s="100">
        <v>0</v>
      </c>
      <c r="E43" s="95">
        <v>0</v>
      </c>
      <c r="F43" s="95">
        <v>0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O43" s="95">
        <v>0</v>
      </c>
      <c r="P43" s="95">
        <v>0</v>
      </c>
      <c r="Q43" s="101">
        <f t="shared" si="7"/>
        <v>0</v>
      </c>
    </row>
    <row r="44" spans="1:17" x14ac:dyDescent="0.25">
      <c r="A44" s="45"/>
      <c r="B44" s="62" t="s">
        <v>49</v>
      </c>
      <c r="C44" s="10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101">
        <f t="shared" si="7"/>
        <v>0</v>
      </c>
    </row>
    <row r="45" spans="1:17" x14ac:dyDescent="0.25">
      <c r="A45" s="45"/>
      <c r="B45" s="62" t="s">
        <v>50</v>
      </c>
      <c r="C45" s="100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101">
        <f t="shared" si="7"/>
        <v>0</v>
      </c>
    </row>
    <row r="46" spans="1:17" x14ac:dyDescent="0.25">
      <c r="A46" s="45"/>
      <c r="B46" s="62" t="s">
        <v>51</v>
      </c>
      <c r="C46" s="100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101">
        <f t="shared" si="7"/>
        <v>0</v>
      </c>
    </row>
    <row r="47" spans="1:17" x14ac:dyDescent="0.25">
      <c r="A47" s="45"/>
      <c r="B47" s="62" t="s">
        <v>52</v>
      </c>
      <c r="C47" s="100">
        <v>0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101">
        <f t="shared" si="7"/>
        <v>0</v>
      </c>
    </row>
    <row r="48" spans="1:17" x14ac:dyDescent="0.25">
      <c r="A48" s="45"/>
      <c r="B48" s="62" t="s">
        <v>53</v>
      </c>
      <c r="C48" s="10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101">
        <f t="shared" si="7"/>
        <v>0</v>
      </c>
    </row>
    <row r="49" spans="1:19" x14ac:dyDescent="0.25">
      <c r="A49" s="45"/>
      <c r="B49" s="62" t="s">
        <v>54</v>
      </c>
      <c r="C49" s="100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101">
        <f t="shared" si="7"/>
        <v>0</v>
      </c>
    </row>
    <row r="50" spans="1:19" s="42" customFormat="1" x14ac:dyDescent="0.25">
      <c r="A50" s="46"/>
      <c r="B50" s="65" t="s">
        <v>28</v>
      </c>
      <c r="C50" s="97">
        <f>C51+C52+C53+C54+C55+C56+C57+C58+C59</f>
        <v>0</v>
      </c>
      <c r="D50" s="85">
        <f>D51+D52+D53+D54+D55+D56+D57+D58+D59</f>
        <v>24567634.189999998</v>
      </c>
      <c r="E50" s="97">
        <f>E51+E52+E53+E54+E55+E56+E57+E58+E59</f>
        <v>0</v>
      </c>
      <c r="F50" s="85">
        <f t="shared" ref="F50:P50" si="9">F51+F52+F53+F54+F55+F56+F57+F58+F59</f>
        <v>264079.3</v>
      </c>
      <c r="G50" s="97">
        <f t="shared" si="9"/>
        <v>2046849.89</v>
      </c>
      <c r="H50" s="97">
        <f t="shared" si="9"/>
        <v>525625.89</v>
      </c>
      <c r="I50" s="97">
        <f t="shared" si="9"/>
        <v>902534.61</v>
      </c>
      <c r="J50" s="97">
        <f t="shared" si="9"/>
        <v>3827096.16</v>
      </c>
      <c r="K50" s="97">
        <f t="shared" si="9"/>
        <v>217120</v>
      </c>
      <c r="L50" s="97">
        <f t="shared" si="9"/>
        <v>0</v>
      </c>
      <c r="M50" s="97">
        <f>M51+M52+M53+M54+M55+M56+M57+M58+M59</f>
        <v>0</v>
      </c>
      <c r="N50" s="97">
        <f>N51+N52+N53+N54+N55+N56+N57+N58+N59</f>
        <v>0</v>
      </c>
      <c r="O50" s="97">
        <f t="shared" si="9"/>
        <v>0</v>
      </c>
      <c r="P50" s="85">
        <f t="shared" si="9"/>
        <v>0</v>
      </c>
      <c r="Q50" s="85">
        <f t="shared" si="7"/>
        <v>7783305.8499999996</v>
      </c>
    </row>
    <row r="51" spans="1:19" x14ac:dyDescent="0.25">
      <c r="A51" s="45"/>
      <c r="B51" s="62" t="s">
        <v>29</v>
      </c>
      <c r="C51" s="95">
        <v>0</v>
      </c>
      <c r="D51" s="87">
        <v>3929370.19</v>
      </c>
      <c r="E51" s="95">
        <v>0</v>
      </c>
      <c r="F51" s="87">
        <v>116815.3</v>
      </c>
      <c r="G51" s="87">
        <v>1835874.89</v>
      </c>
      <c r="H51" s="87">
        <v>525625.89</v>
      </c>
      <c r="I51" s="87">
        <v>494998.01</v>
      </c>
      <c r="J51" s="87">
        <v>48500.160000000003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82">
        <f t="shared" si="7"/>
        <v>3021814.25</v>
      </c>
    </row>
    <row r="52" spans="1:19" x14ac:dyDescent="0.25">
      <c r="A52" s="45"/>
      <c r="B52" s="62" t="s">
        <v>30</v>
      </c>
      <c r="C52" s="95">
        <v>0</v>
      </c>
      <c r="D52" s="87">
        <v>4211000</v>
      </c>
      <c r="E52" s="95">
        <v>0</v>
      </c>
      <c r="F52" s="95">
        <v>0</v>
      </c>
      <c r="G52" s="87">
        <v>210975</v>
      </c>
      <c r="H52" s="95">
        <v>0</v>
      </c>
      <c r="I52" s="95">
        <v>0</v>
      </c>
      <c r="J52" s="87">
        <v>3717000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87">
        <f>E52+F52+G52+H52+I52+J52+K52+L52+M52+N52+O52+P52</f>
        <v>3927975</v>
      </c>
    </row>
    <row r="53" spans="1:19" x14ac:dyDescent="0.25">
      <c r="A53" s="45"/>
      <c r="B53" s="62" t="s">
        <v>31</v>
      </c>
      <c r="C53" s="100">
        <v>0</v>
      </c>
      <c r="D53" s="87">
        <v>100000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82">
        <f>E53+F53+G53+H53+I53+J53+K53+L53+M53+N53+O53+P53</f>
        <v>0</v>
      </c>
    </row>
    <row r="54" spans="1:19" x14ac:dyDescent="0.25">
      <c r="A54" s="45"/>
      <c r="B54" s="62" t="s">
        <v>32</v>
      </c>
      <c r="C54" s="100">
        <v>0</v>
      </c>
      <c r="D54" s="95">
        <v>0</v>
      </c>
      <c r="E54" s="95">
        <v>0</v>
      </c>
      <c r="F54" s="95">
        <v>0</v>
      </c>
      <c r="G54" s="95">
        <v>0</v>
      </c>
      <c r="H54" s="95">
        <v>0</v>
      </c>
      <c r="I54" s="95">
        <v>0</v>
      </c>
      <c r="J54" s="95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101">
        <f>E54+F54+G54+H54+I54+J54+K54+L54+M54+N54+O54+P54</f>
        <v>0</v>
      </c>
      <c r="S54" s="107"/>
    </row>
    <row r="55" spans="1:19" x14ac:dyDescent="0.25">
      <c r="A55" s="45"/>
      <c r="B55" s="62" t="s">
        <v>33</v>
      </c>
      <c r="C55" s="95">
        <v>0</v>
      </c>
      <c r="D55" s="87">
        <v>950000</v>
      </c>
      <c r="E55" s="95">
        <v>0</v>
      </c>
      <c r="F55" s="95">
        <v>0</v>
      </c>
      <c r="G55" s="95">
        <v>0</v>
      </c>
      <c r="H55" s="95">
        <v>0</v>
      </c>
      <c r="I55" s="87">
        <v>197355</v>
      </c>
      <c r="J55" s="95">
        <v>0</v>
      </c>
      <c r="K55" s="87">
        <v>217120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101">
        <v>0</v>
      </c>
    </row>
    <row r="56" spans="1:19" x14ac:dyDescent="0.25">
      <c r="A56" s="45"/>
      <c r="B56" s="62" t="s">
        <v>55</v>
      </c>
      <c r="C56" s="100">
        <v>0</v>
      </c>
      <c r="D56" s="87">
        <v>637264</v>
      </c>
      <c r="E56" s="95">
        <v>0</v>
      </c>
      <c r="F56" s="87">
        <v>147264</v>
      </c>
      <c r="G56" s="95">
        <v>0</v>
      </c>
      <c r="H56" s="95">
        <v>0</v>
      </c>
      <c r="I56" s="87">
        <v>210181.6</v>
      </c>
      <c r="J56" s="87">
        <v>61596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87">
        <f t="shared" ref="Q56:Q71" si="10">E56+F56+G56+H56+I56+J56+K56+L56+M56+N56+O56+P56</f>
        <v>419041.6</v>
      </c>
    </row>
    <row r="57" spans="1:19" x14ac:dyDescent="0.25">
      <c r="A57" s="45"/>
      <c r="B57" s="62" t="s">
        <v>56</v>
      </c>
      <c r="C57" s="100">
        <v>0</v>
      </c>
      <c r="D57" s="100">
        <v>0</v>
      </c>
      <c r="E57" s="95">
        <v>0</v>
      </c>
      <c r="F57" s="95">
        <v>0</v>
      </c>
      <c r="G57" s="95">
        <v>0</v>
      </c>
      <c r="H57" s="95">
        <v>0</v>
      </c>
      <c r="I57" s="95">
        <v>0</v>
      </c>
      <c r="J57" s="95">
        <v>0</v>
      </c>
      <c r="K57" s="95">
        <v>0</v>
      </c>
      <c r="L57" s="95">
        <v>0</v>
      </c>
      <c r="M57" s="95">
        <v>0</v>
      </c>
      <c r="N57" s="95">
        <v>0</v>
      </c>
      <c r="O57" s="95">
        <v>0</v>
      </c>
      <c r="P57" s="95">
        <v>0</v>
      </c>
      <c r="Q57" s="101">
        <f t="shared" si="10"/>
        <v>0</v>
      </c>
    </row>
    <row r="58" spans="1:19" x14ac:dyDescent="0.25">
      <c r="A58" s="45"/>
      <c r="B58" s="62" t="s">
        <v>34</v>
      </c>
      <c r="C58" s="100">
        <v>0</v>
      </c>
      <c r="D58" s="100">
        <v>0</v>
      </c>
      <c r="E58" s="95">
        <v>0</v>
      </c>
      <c r="F58" s="95">
        <v>0</v>
      </c>
      <c r="G58" s="95">
        <v>0</v>
      </c>
      <c r="H58" s="95">
        <v>0</v>
      </c>
      <c r="I58" s="95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101">
        <f t="shared" si="10"/>
        <v>0</v>
      </c>
    </row>
    <row r="59" spans="1:19" x14ac:dyDescent="0.25">
      <c r="A59" s="45"/>
      <c r="B59" s="62" t="s">
        <v>57</v>
      </c>
      <c r="C59" s="100">
        <v>0</v>
      </c>
      <c r="D59" s="87">
        <v>14740000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101">
        <f t="shared" si="10"/>
        <v>0</v>
      </c>
    </row>
    <row r="60" spans="1:19" x14ac:dyDescent="0.25">
      <c r="A60" s="45"/>
      <c r="B60" s="63" t="s">
        <v>58</v>
      </c>
      <c r="C60" s="99">
        <f>C61+C62+C64+C63</f>
        <v>0</v>
      </c>
      <c r="D60" s="80">
        <f>D61+D62+D64+D63</f>
        <v>11998000</v>
      </c>
      <c r="E60" s="97">
        <f>E61+E62+E63+E64</f>
        <v>0</v>
      </c>
      <c r="F60" s="97">
        <f>F61+F62+F63+F64</f>
        <v>0</v>
      </c>
      <c r="G60" s="80">
        <f>G61+G62+G63+G64</f>
        <v>6480000</v>
      </c>
      <c r="H60" s="80">
        <f>H61+H62+H63+H64</f>
        <v>0</v>
      </c>
      <c r="I60" s="80">
        <f t="shared" ref="I60:P60" si="11">I61+I62+I63+I64</f>
        <v>0</v>
      </c>
      <c r="J60" s="80">
        <f t="shared" si="11"/>
        <v>0</v>
      </c>
      <c r="K60" s="80">
        <f t="shared" si="11"/>
        <v>2022992.54</v>
      </c>
      <c r="L60" s="80">
        <f t="shared" si="11"/>
        <v>0</v>
      </c>
      <c r="M60" s="80">
        <f t="shared" si="11"/>
        <v>0</v>
      </c>
      <c r="N60" s="80">
        <f t="shared" si="11"/>
        <v>0</v>
      </c>
      <c r="O60" s="80">
        <f t="shared" si="11"/>
        <v>0</v>
      </c>
      <c r="P60" s="80">
        <f t="shared" si="11"/>
        <v>0</v>
      </c>
      <c r="Q60" s="80">
        <f t="shared" si="10"/>
        <v>8502992.5399999991</v>
      </c>
    </row>
    <row r="61" spans="1:19" x14ac:dyDescent="0.25">
      <c r="A61" s="45"/>
      <c r="B61" s="62" t="s">
        <v>59</v>
      </c>
      <c r="C61" s="100">
        <v>0</v>
      </c>
      <c r="D61" s="87">
        <v>11998000</v>
      </c>
      <c r="E61" s="95">
        <v>0</v>
      </c>
      <c r="F61" s="95">
        <v>0</v>
      </c>
      <c r="G61" s="87">
        <v>6480000</v>
      </c>
      <c r="H61" s="95">
        <v>0</v>
      </c>
      <c r="I61" s="95">
        <v>0</v>
      </c>
      <c r="J61" s="95">
        <v>0</v>
      </c>
      <c r="K61" s="87">
        <v>2022992.54</v>
      </c>
      <c r="L61" s="95">
        <v>0</v>
      </c>
      <c r="M61" s="95">
        <v>0</v>
      </c>
      <c r="N61" s="95">
        <v>0</v>
      </c>
      <c r="O61" s="95">
        <v>0</v>
      </c>
      <c r="P61" s="95">
        <v>0</v>
      </c>
      <c r="Q61" s="87">
        <f t="shared" si="10"/>
        <v>8502992.5399999991</v>
      </c>
    </row>
    <row r="62" spans="1:19" x14ac:dyDescent="0.25">
      <c r="A62" s="45"/>
      <c r="B62" s="62" t="s">
        <v>60</v>
      </c>
      <c r="C62" s="100">
        <v>0</v>
      </c>
      <c r="D62" s="100">
        <v>0</v>
      </c>
      <c r="E62" s="95">
        <v>0</v>
      </c>
      <c r="F62" s="95">
        <v>0</v>
      </c>
      <c r="G62" s="95">
        <v>0</v>
      </c>
      <c r="H62" s="95">
        <v>0</v>
      </c>
      <c r="I62" s="95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101">
        <f t="shared" si="10"/>
        <v>0</v>
      </c>
    </row>
    <row r="63" spans="1:19" x14ac:dyDescent="0.25">
      <c r="A63" s="45"/>
      <c r="B63" s="62" t="s">
        <v>61</v>
      </c>
      <c r="C63" s="100">
        <v>0</v>
      </c>
      <c r="D63" s="100">
        <v>0</v>
      </c>
      <c r="E63" s="95">
        <v>0</v>
      </c>
      <c r="F63" s="95">
        <v>0</v>
      </c>
      <c r="G63" s="95">
        <v>0</v>
      </c>
      <c r="H63" s="95">
        <v>0</v>
      </c>
      <c r="I63" s="95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101">
        <f t="shared" si="10"/>
        <v>0</v>
      </c>
    </row>
    <row r="64" spans="1:19" ht="25.5" x14ac:dyDescent="0.25">
      <c r="A64" s="45"/>
      <c r="B64" s="62" t="s">
        <v>62</v>
      </c>
      <c r="C64" s="10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0</v>
      </c>
      <c r="Q64" s="101">
        <f t="shared" si="10"/>
        <v>0</v>
      </c>
    </row>
    <row r="65" spans="1:17" x14ac:dyDescent="0.25">
      <c r="A65" s="45"/>
      <c r="B65" s="63" t="s">
        <v>63</v>
      </c>
      <c r="C65" s="99">
        <f t="shared" ref="C65:H65" si="12">C66+C67+C68+C69+C70+C71</f>
        <v>0</v>
      </c>
      <c r="D65" s="97">
        <f t="shared" si="12"/>
        <v>0</v>
      </c>
      <c r="E65" s="97">
        <f t="shared" si="12"/>
        <v>0</v>
      </c>
      <c r="F65" s="97">
        <f>F66+F67+F68+F69+F70+F71</f>
        <v>0</v>
      </c>
      <c r="G65" s="102">
        <f t="shared" si="12"/>
        <v>0</v>
      </c>
      <c r="H65" s="102">
        <f t="shared" si="12"/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f t="shared" si="10"/>
        <v>0</v>
      </c>
    </row>
    <row r="66" spans="1:17" x14ac:dyDescent="0.25">
      <c r="A66" s="45"/>
      <c r="B66" s="62" t="s">
        <v>64</v>
      </c>
      <c r="C66" s="100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101">
        <f t="shared" si="10"/>
        <v>0</v>
      </c>
    </row>
    <row r="67" spans="1:17" x14ac:dyDescent="0.25">
      <c r="A67" s="45"/>
      <c r="B67" s="62" t="s">
        <v>65</v>
      </c>
      <c r="C67" s="10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0</v>
      </c>
      <c r="O67" s="95">
        <v>0</v>
      </c>
      <c r="P67" s="95">
        <v>0</v>
      </c>
      <c r="Q67" s="101">
        <f t="shared" si="10"/>
        <v>0</v>
      </c>
    </row>
    <row r="68" spans="1:17" x14ac:dyDescent="0.25">
      <c r="A68" s="45"/>
      <c r="B68" s="63" t="s">
        <v>66</v>
      </c>
      <c r="C68" s="99">
        <f>C71+C70+C69</f>
        <v>0</v>
      </c>
      <c r="D68" s="97">
        <v>0</v>
      </c>
      <c r="E68" s="97">
        <v>0</v>
      </c>
      <c r="F68" s="97">
        <v>0</v>
      </c>
      <c r="G68" s="97">
        <v>0</v>
      </c>
      <c r="H68" s="97"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v>0</v>
      </c>
      <c r="O68" s="97">
        <v>0</v>
      </c>
      <c r="P68" s="97">
        <v>0</v>
      </c>
      <c r="Q68" s="102">
        <f t="shared" si="10"/>
        <v>0</v>
      </c>
    </row>
    <row r="69" spans="1:17" x14ac:dyDescent="0.25">
      <c r="A69" s="45"/>
      <c r="B69" s="62" t="s">
        <v>67</v>
      </c>
      <c r="C69" s="100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101">
        <f t="shared" si="10"/>
        <v>0</v>
      </c>
    </row>
    <row r="70" spans="1:17" x14ac:dyDescent="0.25">
      <c r="A70" s="45"/>
      <c r="B70" s="62" t="s">
        <v>68</v>
      </c>
      <c r="C70" s="100">
        <v>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0</v>
      </c>
      <c r="J70" s="95">
        <v>0</v>
      </c>
      <c r="K70" s="95">
        <v>0</v>
      </c>
      <c r="L70" s="95">
        <v>0</v>
      </c>
      <c r="M70" s="95">
        <v>0</v>
      </c>
      <c r="N70" s="95">
        <v>0</v>
      </c>
      <c r="O70" s="95">
        <v>0</v>
      </c>
      <c r="P70" s="95">
        <v>0</v>
      </c>
      <c r="Q70" s="101">
        <f t="shared" si="10"/>
        <v>0</v>
      </c>
    </row>
    <row r="71" spans="1:17" x14ac:dyDescent="0.25">
      <c r="A71" s="45"/>
      <c r="B71" s="62" t="s">
        <v>69</v>
      </c>
      <c r="C71" s="100">
        <v>0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101">
        <f t="shared" si="10"/>
        <v>0</v>
      </c>
    </row>
    <row r="72" spans="1:17" x14ac:dyDescent="0.25">
      <c r="A72" s="45"/>
      <c r="B72" s="55" t="s">
        <v>35</v>
      </c>
      <c r="C72" s="89">
        <f>C8+C14+C24+C34+C42+C50+C60+C65</f>
        <v>340000000</v>
      </c>
      <c r="D72" s="89">
        <f t="shared" ref="D72:P72" si="13">D8+D14+D24+D34+D42+D50+D60+D65</f>
        <v>462094620.14000005</v>
      </c>
      <c r="E72" s="90">
        <f t="shared" si="13"/>
        <v>21831455.620000001</v>
      </c>
      <c r="F72" s="91">
        <f t="shared" si="13"/>
        <v>26395810.039999999</v>
      </c>
      <c r="G72" s="91">
        <f t="shared" si="13"/>
        <v>52290527.009999998</v>
      </c>
      <c r="H72" s="91">
        <f t="shared" si="13"/>
        <v>39789191.149999999</v>
      </c>
      <c r="I72" s="91">
        <f t="shared" si="13"/>
        <v>36917764.810000002</v>
      </c>
      <c r="J72" s="91">
        <f t="shared" si="13"/>
        <v>33421038.420000002</v>
      </c>
      <c r="K72" s="91">
        <f t="shared" si="13"/>
        <v>32146573.939999994</v>
      </c>
      <c r="L72" s="91">
        <f t="shared" si="13"/>
        <v>0</v>
      </c>
      <c r="M72" s="91">
        <f t="shared" si="13"/>
        <v>0</v>
      </c>
      <c r="N72" s="91">
        <f t="shared" si="13"/>
        <v>0</v>
      </c>
      <c r="O72" s="91">
        <f t="shared" si="13"/>
        <v>0</v>
      </c>
      <c r="P72" s="91">
        <f t="shared" si="13"/>
        <v>0</v>
      </c>
      <c r="Q72" s="91">
        <f>Q8+Q14+Q24+Q34+Q42+Q50+Q60+Q65</f>
        <v>242792360.98999995</v>
      </c>
    </row>
    <row r="73" spans="1:17" x14ac:dyDescent="0.25">
      <c r="A73" s="45"/>
      <c r="B73" s="63" t="s">
        <v>70</v>
      </c>
      <c r="C73" s="99"/>
      <c r="D73" s="98"/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95">
        <v>0</v>
      </c>
      <c r="P73" s="95">
        <v>0</v>
      </c>
      <c r="Q73" s="101">
        <v>0</v>
      </c>
    </row>
    <row r="74" spans="1:17" x14ac:dyDescent="0.25">
      <c r="A74" s="45"/>
      <c r="B74" s="63" t="s">
        <v>71</v>
      </c>
      <c r="C74" s="100">
        <v>0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0</v>
      </c>
      <c r="O74" s="95">
        <v>0</v>
      </c>
      <c r="P74" s="95">
        <v>0</v>
      </c>
      <c r="Q74" s="101">
        <v>0</v>
      </c>
    </row>
    <row r="75" spans="1:17" x14ac:dyDescent="0.25">
      <c r="A75" s="45"/>
      <c r="B75" s="62" t="s">
        <v>72</v>
      </c>
      <c r="C75" s="100">
        <v>0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95">
        <v>0</v>
      </c>
      <c r="J75" s="95">
        <v>0</v>
      </c>
      <c r="K75" s="95">
        <v>0</v>
      </c>
      <c r="L75" s="95">
        <v>0</v>
      </c>
      <c r="M75" s="95">
        <v>0</v>
      </c>
      <c r="N75" s="95">
        <v>0</v>
      </c>
      <c r="O75" s="95">
        <v>0</v>
      </c>
      <c r="P75" s="95">
        <v>0</v>
      </c>
      <c r="Q75" s="101">
        <v>0</v>
      </c>
    </row>
    <row r="76" spans="1:17" x14ac:dyDescent="0.25">
      <c r="A76" s="45"/>
      <c r="B76" s="62" t="s">
        <v>73</v>
      </c>
      <c r="C76" s="100">
        <v>0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5">
        <v>0</v>
      </c>
      <c r="K76" s="95">
        <v>0</v>
      </c>
      <c r="L76" s="95">
        <v>0</v>
      </c>
      <c r="M76" s="95">
        <v>0</v>
      </c>
      <c r="N76" s="95">
        <v>0</v>
      </c>
      <c r="O76" s="95">
        <v>0</v>
      </c>
      <c r="P76" s="95">
        <v>0</v>
      </c>
      <c r="Q76" s="101">
        <v>0</v>
      </c>
    </row>
    <row r="77" spans="1:17" x14ac:dyDescent="0.25">
      <c r="A77" s="45"/>
      <c r="B77" s="63" t="s">
        <v>74</v>
      </c>
      <c r="C77" s="100">
        <v>0</v>
      </c>
      <c r="D77" s="95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0</v>
      </c>
      <c r="L77" s="95">
        <v>0</v>
      </c>
      <c r="M77" s="95">
        <v>0</v>
      </c>
      <c r="N77" s="95">
        <v>0</v>
      </c>
      <c r="O77" s="95">
        <v>0</v>
      </c>
      <c r="P77" s="95">
        <v>0</v>
      </c>
      <c r="Q77" s="101">
        <v>0</v>
      </c>
    </row>
    <row r="78" spans="1:17" x14ac:dyDescent="0.25">
      <c r="A78" s="45"/>
      <c r="B78" s="62" t="s">
        <v>75</v>
      </c>
      <c r="C78" s="10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  <c r="P78" s="95">
        <v>0</v>
      </c>
      <c r="Q78" s="101">
        <v>0</v>
      </c>
    </row>
    <row r="79" spans="1:17" x14ac:dyDescent="0.25">
      <c r="A79" s="45"/>
      <c r="B79" s="62" t="s">
        <v>76</v>
      </c>
      <c r="C79" s="100">
        <v>0</v>
      </c>
      <c r="D79" s="95">
        <v>0</v>
      </c>
      <c r="E79" s="95">
        <v>0</v>
      </c>
      <c r="F79" s="95">
        <v>0</v>
      </c>
      <c r="G79" s="95">
        <v>0</v>
      </c>
      <c r="H79" s="95">
        <v>0</v>
      </c>
      <c r="I79" s="95">
        <v>0</v>
      </c>
      <c r="J79" s="95">
        <v>0</v>
      </c>
      <c r="K79" s="95">
        <v>0</v>
      </c>
      <c r="L79" s="95">
        <v>0</v>
      </c>
      <c r="M79" s="95">
        <v>0</v>
      </c>
      <c r="N79" s="95">
        <v>0</v>
      </c>
      <c r="O79" s="95">
        <v>0</v>
      </c>
      <c r="P79" s="95">
        <v>0</v>
      </c>
      <c r="Q79" s="101">
        <v>0</v>
      </c>
    </row>
    <row r="80" spans="1:17" x14ac:dyDescent="0.25">
      <c r="A80" s="45"/>
      <c r="B80" s="63" t="s">
        <v>77</v>
      </c>
      <c r="C80" s="100">
        <v>0</v>
      </c>
      <c r="D80" s="95">
        <v>0</v>
      </c>
      <c r="E80" s="95">
        <v>0</v>
      </c>
      <c r="F80" s="95">
        <v>0</v>
      </c>
      <c r="G80" s="95">
        <v>0</v>
      </c>
      <c r="H80" s="95">
        <v>0</v>
      </c>
      <c r="I80" s="95">
        <v>0</v>
      </c>
      <c r="J80" s="95">
        <v>0</v>
      </c>
      <c r="K80" s="95">
        <v>0</v>
      </c>
      <c r="L80" s="95">
        <v>0</v>
      </c>
      <c r="M80" s="95">
        <v>0</v>
      </c>
      <c r="N80" s="95">
        <v>0</v>
      </c>
      <c r="O80" s="95">
        <v>0</v>
      </c>
      <c r="P80" s="95">
        <v>0</v>
      </c>
      <c r="Q80" s="101">
        <v>0</v>
      </c>
    </row>
    <row r="81" spans="1:17" x14ac:dyDescent="0.25">
      <c r="A81" s="45"/>
      <c r="B81" s="62" t="s">
        <v>78</v>
      </c>
      <c r="C81" s="100">
        <v>0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101">
        <v>0</v>
      </c>
    </row>
    <row r="82" spans="1:17" x14ac:dyDescent="0.25">
      <c r="A82" s="45"/>
      <c r="B82" s="55" t="s">
        <v>79</v>
      </c>
      <c r="C82" s="103">
        <f>SUM(C74:C81)</f>
        <v>0</v>
      </c>
      <c r="D82" s="104">
        <f>SUM(D74:D81)</f>
        <v>0</v>
      </c>
      <c r="E82" s="104">
        <v>0</v>
      </c>
      <c r="F82" s="104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105">
        <v>0</v>
      </c>
    </row>
    <row r="83" spans="1:17" ht="13.5" customHeight="1" x14ac:dyDescent="0.25">
      <c r="A83" s="45"/>
      <c r="B83" s="45"/>
      <c r="C83" s="66"/>
      <c r="D83" s="6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1:17" ht="13.5" customHeight="1" x14ac:dyDescent="0.25">
      <c r="A84" s="45"/>
      <c r="B84" s="56" t="s">
        <v>80</v>
      </c>
      <c r="C84" s="92">
        <f t="shared" ref="C84:P84" si="14">C72+C82</f>
        <v>340000000</v>
      </c>
      <c r="D84" s="92">
        <f t="shared" si="14"/>
        <v>462094620.14000005</v>
      </c>
      <c r="E84" s="93">
        <f t="shared" si="14"/>
        <v>21831455.620000001</v>
      </c>
      <c r="F84" s="94">
        <f t="shared" si="14"/>
        <v>26395810.039999999</v>
      </c>
      <c r="G84" s="94">
        <f t="shared" si="14"/>
        <v>52290527.009999998</v>
      </c>
      <c r="H84" s="94">
        <f t="shared" si="14"/>
        <v>39789191.149999999</v>
      </c>
      <c r="I84" s="94">
        <f t="shared" si="14"/>
        <v>36917764.810000002</v>
      </c>
      <c r="J84" s="94">
        <f t="shared" si="14"/>
        <v>33421038.420000002</v>
      </c>
      <c r="K84" s="94">
        <f t="shared" si="14"/>
        <v>32146573.939999994</v>
      </c>
      <c r="L84" s="94">
        <f t="shared" si="14"/>
        <v>0</v>
      </c>
      <c r="M84" s="94">
        <f t="shared" si="14"/>
        <v>0</v>
      </c>
      <c r="N84" s="94">
        <f t="shared" si="14"/>
        <v>0</v>
      </c>
      <c r="O84" s="94">
        <f t="shared" si="14"/>
        <v>0</v>
      </c>
      <c r="P84" s="94">
        <f t="shared" si="14"/>
        <v>0</v>
      </c>
      <c r="Q84" s="94">
        <f>Q72+Q82</f>
        <v>242792360.98999995</v>
      </c>
    </row>
    <row r="85" spans="1:17" ht="13.5" customHeight="1" x14ac:dyDescent="0.25">
      <c r="A85" s="45"/>
      <c r="B85" s="45" t="s">
        <v>109</v>
      </c>
      <c r="C85" s="45"/>
      <c r="D85" s="53"/>
      <c r="E85" s="57"/>
      <c r="F85" s="66"/>
      <c r="G85" s="45"/>
      <c r="H85" s="45"/>
      <c r="I85" s="45"/>
      <c r="J85" s="57"/>
      <c r="K85" s="45"/>
      <c r="L85" s="45"/>
      <c r="M85" s="53"/>
      <c r="N85" s="53"/>
      <c r="O85" s="45"/>
      <c r="P85" s="45"/>
      <c r="Q85" s="59"/>
    </row>
    <row r="86" spans="1:17" ht="13.5" customHeight="1" x14ac:dyDescent="0.25">
      <c r="A86" s="45"/>
      <c r="B86" s="45" t="s">
        <v>124</v>
      </c>
      <c r="C86" s="57"/>
      <c r="D86" s="36"/>
      <c r="E86" s="57"/>
      <c r="F86" s="36"/>
      <c r="G86" s="36"/>
      <c r="H86" s="53"/>
      <c r="I86" s="53"/>
      <c r="J86" s="60"/>
      <c r="K86" s="53"/>
      <c r="L86" s="36"/>
      <c r="N86" s="36"/>
      <c r="O86" s="53"/>
      <c r="P86" s="53"/>
      <c r="Q86" s="53"/>
    </row>
    <row r="87" spans="1:17" ht="13.5" customHeight="1" x14ac:dyDescent="0.25">
      <c r="A87" s="45"/>
      <c r="B87" s="45" t="s">
        <v>125</v>
      </c>
      <c r="C87" s="57"/>
      <c r="D87" s="57"/>
      <c r="E87" s="45"/>
      <c r="F87" s="58"/>
      <c r="G87" s="108"/>
      <c r="H87" s="60"/>
      <c r="I87" s="61"/>
      <c r="J87" s="60"/>
      <c r="K87" s="53"/>
      <c r="L87" s="53"/>
      <c r="N87" s="57"/>
      <c r="O87" s="57"/>
      <c r="P87" s="60"/>
      <c r="Q87" s="59"/>
    </row>
    <row r="88" spans="1:17" ht="13.5" customHeight="1" x14ac:dyDescent="0.25">
      <c r="A88" s="45"/>
      <c r="B88" s="69"/>
      <c r="C88" s="70"/>
      <c r="D88" s="71"/>
      <c r="E88" s="69"/>
      <c r="F88" s="69"/>
      <c r="G88" s="71"/>
      <c r="H88" s="72"/>
      <c r="I88" s="73"/>
      <c r="J88" s="72"/>
      <c r="K88" s="72"/>
      <c r="L88" s="72"/>
      <c r="M88" s="69"/>
      <c r="N88" s="73"/>
      <c r="O88" s="70"/>
      <c r="P88" s="72"/>
      <c r="Q88" s="74"/>
    </row>
    <row r="89" spans="1:17" ht="13.5" customHeight="1" x14ac:dyDescent="0.25">
      <c r="A89" s="45"/>
      <c r="B89" s="69"/>
      <c r="C89" s="109"/>
      <c r="D89" s="71"/>
      <c r="E89" s="69"/>
      <c r="F89" s="69"/>
      <c r="G89" s="71"/>
      <c r="H89" s="72"/>
      <c r="I89" s="73"/>
      <c r="J89" s="72"/>
      <c r="K89" s="69"/>
      <c r="L89" s="69"/>
      <c r="M89" s="69"/>
      <c r="N89" s="73"/>
      <c r="O89" s="70"/>
      <c r="P89" s="72"/>
      <c r="Q89" s="74"/>
    </row>
    <row r="90" spans="1:17" ht="13.5" customHeight="1" x14ac:dyDescent="0.25">
      <c r="A90" s="45"/>
      <c r="C90" s="111"/>
    </row>
    <row r="91" spans="1:17" ht="13.5" customHeight="1" x14ac:dyDescent="0.25">
      <c r="A91" s="45"/>
      <c r="C91" s="110"/>
      <c r="D91" s="41"/>
      <c r="O91" s="36"/>
    </row>
    <row r="92" spans="1:17" ht="13.5" customHeight="1" x14ac:dyDescent="0.25">
      <c r="A92" s="45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461" right="0.70866141732283461" top="0.74803040244969377" bottom="0.74803040244969377" header="0.31496062992125984" footer="0.31496062992125984"/>
  <pageSetup scale="44" fitToHeight="0" orientation="portrait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>&amp;LAna Patricia Fernandez
Encargada de Ejecucion Presupuestaria&amp;CMelissa Cabrera
Directora Financiera&amp;RDr. Edward Guzman P.
Gerente General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opLeftCell="A64" zoomScaleNormal="100" workbookViewId="0">
      <selection activeCell="D90" sqref="D90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customWidth="1"/>
    <col min="11" max="11" width="14" style="35" customWidth="1"/>
    <col min="12" max="12" width="13.42578125" style="35" customWidth="1"/>
    <col min="13" max="13" width="14.140625" style="35" customWidth="1"/>
    <col min="14" max="14" width="20" style="35" customWidth="1"/>
    <col min="15" max="15" width="12.7109375" style="35" customWidth="1"/>
    <col min="16" max="16" width="12.85546875" style="35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5"/>
      <c r="B1" s="120" t="s">
        <v>101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44" t="s">
        <v>94</v>
      </c>
    </row>
    <row r="2" spans="1:30" ht="15.75" x14ac:dyDescent="0.25">
      <c r="A2" s="45"/>
      <c r="B2" s="121" t="s">
        <v>108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S2" s="44"/>
    </row>
    <row r="3" spans="1:30" ht="15.75" x14ac:dyDescent="0.25">
      <c r="A3" s="45"/>
      <c r="B3" s="121" t="s">
        <v>119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S3" s="44"/>
    </row>
    <row r="4" spans="1:30" ht="15.75" x14ac:dyDescent="0.25">
      <c r="A4" s="45"/>
      <c r="B4" s="120" t="s">
        <v>117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S4" s="44"/>
    </row>
    <row r="5" spans="1:30" ht="42.6" customHeight="1" x14ac:dyDescent="0.25">
      <c r="A5" s="45"/>
      <c r="B5" s="47"/>
      <c r="C5" s="47"/>
      <c r="D5" s="47"/>
      <c r="E5" s="122" t="s">
        <v>118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68"/>
      <c r="Q5" s="47"/>
      <c r="S5" s="44"/>
    </row>
    <row r="6" spans="1:30" ht="38.25" x14ac:dyDescent="0.25">
      <c r="A6" s="45"/>
      <c r="B6" s="48" t="s">
        <v>0</v>
      </c>
      <c r="C6" s="49" t="s">
        <v>37</v>
      </c>
      <c r="D6" s="50" t="s">
        <v>120</v>
      </c>
      <c r="E6" s="49" t="s">
        <v>81</v>
      </c>
      <c r="F6" s="49" t="s">
        <v>82</v>
      </c>
      <c r="G6" s="49" t="s">
        <v>83</v>
      </c>
      <c r="H6" s="49" t="s">
        <v>84</v>
      </c>
      <c r="I6" s="49" t="s">
        <v>85</v>
      </c>
      <c r="J6" s="49" t="s">
        <v>86</v>
      </c>
      <c r="K6" s="49" t="s">
        <v>87</v>
      </c>
      <c r="L6" s="49" t="s">
        <v>88</v>
      </c>
      <c r="M6" s="49" t="s">
        <v>89</v>
      </c>
      <c r="N6" s="49" t="s">
        <v>90</v>
      </c>
      <c r="O6" s="49" t="s">
        <v>91</v>
      </c>
      <c r="P6" s="49" t="s">
        <v>92</v>
      </c>
      <c r="Q6" s="51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5"/>
      <c r="B7" s="52" t="s">
        <v>1</v>
      </c>
      <c r="C7" s="75">
        <f t="shared" ref="C7:Q7" si="0">C8+C14+C24+C34+C42+C50+C60+C65+C68</f>
        <v>340000000</v>
      </c>
      <c r="D7" s="76">
        <f t="shared" si="0"/>
        <v>462094620.14000005</v>
      </c>
      <c r="E7" s="77">
        <f t="shared" si="0"/>
        <v>21831455.620000001</v>
      </c>
      <c r="F7" s="76">
        <f t="shared" si="0"/>
        <v>26395810.039999999</v>
      </c>
      <c r="G7" s="76">
        <f t="shared" si="0"/>
        <v>52290527.009999998</v>
      </c>
      <c r="H7" s="76">
        <f t="shared" si="0"/>
        <v>39789191.149999999</v>
      </c>
      <c r="I7" s="76">
        <f t="shared" si="0"/>
        <v>36917764.810000002</v>
      </c>
      <c r="J7" s="76">
        <f t="shared" si="0"/>
        <v>33421038.420000002</v>
      </c>
      <c r="K7" s="76">
        <f t="shared" si="0"/>
        <v>0</v>
      </c>
      <c r="L7" s="76">
        <f t="shared" si="0"/>
        <v>0</v>
      </c>
      <c r="M7" s="76">
        <f t="shared" si="0"/>
        <v>0</v>
      </c>
      <c r="N7" s="76">
        <f t="shared" si="0"/>
        <v>0</v>
      </c>
      <c r="O7" s="96">
        <f t="shared" si="0"/>
        <v>0</v>
      </c>
      <c r="P7" s="96">
        <f t="shared" si="0"/>
        <v>0</v>
      </c>
      <c r="Q7" s="78">
        <f t="shared" si="0"/>
        <v>210645787.04999995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5"/>
      <c r="B8" s="52" t="s">
        <v>2</v>
      </c>
      <c r="C8" s="79">
        <f>C9+C10+C11+C12+C13</f>
        <v>269886980</v>
      </c>
      <c r="D8" s="80">
        <f>D9+D10+D11+D12+D13</f>
        <v>275836980</v>
      </c>
      <c r="E8" s="81">
        <f>E9+E10+E11+E12+E13</f>
        <v>17883431.140000001</v>
      </c>
      <c r="F8" s="81">
        <f t="shared" ref="F8:P8" si="2">F9+F10+F11+F12+F13</f>
        <v>17742225.77</v>
      </c>
      <c r="G8" s="81">
        <f t="shared" si="2"/>
        <v>18992407.5</v>
      </c>
      <c r="H8" s="81">
        <f t="shared" si="2"/>
        <v>32304112.989999998</v>
      </c>
      <c r="I8" s="81">
        <f t="shared" si="2"/>
        <v>19244616.27</v>
      </c>
      <c r="J8" s="81">
        <f>J9+J10+J11+J12+J13</f>
        <v>17800209.789999999</v>
      </c>
      <c r="K8" s="81">
        <f t="shared" si="2"/>
        <v>0</v>
      </c>
      <c r="L8" s="81">
        <f t="shared" si="2"/>
        <v>0</v>
      </c>
      <c r="M8" s="81">
        <f t="shared" si="2"/>
        <v>0</v>
      </c>
      <c r="N8" s="81">
        <f>N9+N10+N11+N12+N13</f>
        <v>0</v>
      </c>
      <c r="O8" s="97">
        <f t="shared" si="2"/>
        <v>0</v>
      </c>
      <c r="P8" s="97">
        <f t="shared" si="2"/>
        <v>0</v>
      </c>
      <c r="Q8" s="81">
        <f>E8+F8+G8+H8+I8+J8+K8+L8+M8+N8+O8+P8</f>
        <v>123967003.45999998</v>
      </c>
      <c r="U8" s="19"/>
    </row>
    <row r="9" spans="1:30" ht="13.5" customHeight="1" x14ac:dyDescent="0.25">
      <c r="A9" s="45"/>
      <c r="B9" s="62" t="s">
        <v>3</v>
      </c>
      <c r="C9" s="87">
        <v>192697500</v>
      </c>
      <c r="D9" s="87">
        <v>198555447.02000001</v>
      </c>
      <c r="E9" s="82">
        <v>14481000</v>
      </c>
      <c r="F9" s="82">
        <v>14219306.41</v>
      </c>
      <c r="G9" s="82">
        <v>15035100.130000001</v>
      </c>
      <c r="H9" s="82">
        <v>15741333.33</v>
      </c>
      <c r="I9" s="82">
        <v>15028000</v>
      </c>
      <c r="J9" s="82">
        <v>14579500.199999999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83">
        <f>E9+F9+G9+H9+I9+J9+K9+L9+M9+N9+O9+P9</f>
        <v>89084240.070000008</v>
      </c>
    </row>
    <row r="10" spans="1:30" ht="13.5" customHeight="1" x14ac:dyDescent="0.25">
      <c r="A10" s="45"/>
      <c r="B10" s="62" t="s">
        <v>4</v>
      </c>
      <c r="C10" s="87">
        <v>39906000</v>
      </c>
      <c r="D10" s="87">
        <v>39956000</v>
      </c>
      <c r="E10" s="82">
        <v>695400</v>
      </c>
      <c r="F10" s="82">
        <v>715400</v>
      </c>
      <c r="G10" s="82">
        <v>726143.47</v>
      </c>
      <c r="H10" s="82">
        <v>13752734.710000001</v>
      </c>
      <c r="I10" s="82">
        <v>1142947.8600000001</v>
      </c>
      <c r="J10" s="82">
        <v>1092664.92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67">
        <f t="shared" ref="Q10:Q24" si="3">E10+F10+G10+H10+I10+J10+K10+L10+M10+N10+O10+P10</f>
        <v>18125290.960000001</v>
      </c>
    </row>
    <row r="11" spans="1:30" x14ac:dyDescent="0.25">
      <c r="A11" s="45"/>
      <c r="B11" s="62" t="s">
        <v>39</v>
      </c>
      <c r="C11" s="87">
        <v>10000000</v>
      </c>
      <c r="D11" s="87">
        <v>10000000</v>
      </c>
      <c r="E11" s="82">
        <v>566280</v>
      </c>
      <c r="F11" s="82">
        <v>703560</v>
      </c>
      <c r="G11" s="82">
        <v>1072500</v>
      </c>
      <c r="H11" s="82">
        <v>660660</v>
      </c>
      <c r="I11" s="82">
        <v>905425.95</v>
      </c>
      <c r="J11" s="82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67">
        <f>E11+F11+G11+H11+I11+J11+K11+L11+M11+N11+O11+P11</f>
        <v>3908425.95</v>
      </c>
    </row>
    <row r="12" spans="1:30" x14ac:dyDescent="0.25">
      <c r="A12" s="45"/>
      <c r="B12" s="62" t="s">
        <v>5</v>
      </c>
      <c r="C12" s="87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f>E12+F12+G12+H12+I12+J12+K12+L12+M12+N12+O12+P12</f>
        <v>0</v>
      </c>
    </row>
    <row r="13" spans="1:30" x14ac:dyDescent="0.25">
      <c r="A13" s="45"/>
      <c r="B13" s="62" t="s">
        <v>6</v>
      </c>
      <c r="C13" s="112">
        <v>27283480</v>
      </c>
      <c r="D13" s="84">
        <v>27325532.98</v>
      </c>
      <c r="E13" s="82">
        <v>2140751.14</v>
      </c>
      <c r="F13" s="82">
        <v>2103959.36</v>
      </c>
      <c r="G13" s="82">
        <v>2158663.9</v>
      </c>
      <c r="H13" s="82">
        <v>2149384.9500000002</v>
      </c>
      <c r="I13" s="82">
        <v>2168242.46</v>
      </c>
      <c r="J13" s="82">
        <v>2128044.67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82">
        <f>E13+F13+G13+H13+I13+J13+K13+L13+M13+N13+O13+P13</f>
        <v>12849046.480000002</v>
      </c>
    </row>
    <row r="14" spans="1:30" ht="13.5" customHeight="1" x14ac:dyDescent="0.25">
      <c r="A14" s="45"/>
      <c r="B14" s="52" t="s">
        <v>7</v>
      </c>
      <c r="C14" s="85">
        <f>C15+C16+C17+C18+C19+C20+C21+C22+C23</f>
        <v>57901500</v>
      </c>
      <c r="D14" s="85">
        <f>D15+D16+D17+D18+D19+D20+D21+D22+D23</f>
        <v>119015809.09999999</v>
      </c>
      <c r="E14" s="85">
        <f t="shared" ref="E14:P14" si="4">E15+E16+E17+E18+E19+E20+E21+E22+E23</f>
        <v>3948024.48</v>
      </c>
      <c r="F14" s="85">
        <f t="shared" si="4"/>
        <v>6664745.6200000001</v>
      </c>
      <c r="G14" s="99">
        <f t="shared" si="4"/>
        <v>16795805.579999998</v>
      </c>
      <c r="H14" s="85">
        <f t="shared" si="4"/>
        <v>5963099.2199999997</v>
      </c>
      <c r="I14" s="85">
        <f t="shared" si="4"/>
        <v>14911518.18</v>
      </c>
      <c r="J14" s="85">
        <f t="shared" si="4"/>
        <v>11452140.300000001</v>
      </c>
      <c r="K14" s="99">
        <f t="shared" si="4"/>
        <v>0</v>
      </c>
      <c r="L14" s="99">
        <f t="shared" si="4"/>
        <v>0</v>
      </c>
      <c r="M14" s="99">
        <f t="shared" si="4"/>
        <v>0</v>
      </c>
      <c r="N14" s="99">
        <f t="shared" si="4"/>
        <v>0</v>
      </c>
      <c r="O14" s="97">
        <f t="shared" si="4"/>
        <v>0</v>
      </c>
      <c r="P14" s="97">
        <f t="shared" si="4"/>
        <v>0</v>
      </c>
      <c r="Q14" s="86">
        <f t="shared" si="3"/>
        <v>59735333.379999995</v>
      </c>
    </row>
    <row r="15" spans="1:30" ht="13.5" customHeight="1" x14ac:dyDescent="0.25">
      <c r="A15" s="45"/>
      <c r="B15" s="62" t="s">
        <v>8</v>
      </c>
      <c r="C15" s="87">
        <v>9256500</v>
      </c>
      <c r="D15" s="87">
        <v>14017000</v>
      </c>
      <c r="E15" s="82">
        <v>1732940.68</v>
      </c>
      <c r="F15" s="82">
        <v>1091348.81</v>
      </c>
      <c r="G15" s="82">
        <v>1324870.1000000001</v>
      </c>
      <c r="H15" s="82">
        <v>1331030.6299999999</v>
      </c>
      <c r="I15" s="82">
        <v>1355220.02</v>
      </c>
      <c r="J15" s="82">
        <v>1373631.78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82">
        <f t="shared" si="3"/>
        <v>8209042.0200000005</v>
      </c>
    </row>
    <row r="16" spans="1:30" x14ac:dyDescent="0.25">
      <c r="A16" s="45"/>
      <c r="B16" s="62" t="s">
        <v>9</v>
      </c>
      <c r="C16" s="87">
        <v>2000000</v>
      </c>
      <c r="D16" s="87">
        <v>7482696</v>
      </c>
      <c r="E16" s="95">
        <v>0</v>
      </c>
      <c r="F16" s="82">
        <v>268813.32</v>
      </c>
      <c r="G16" s="82">
        <v>304012</v>
      </c>
      <c r="H16" s="82">
        <v>178180.02</v>
      </c>
      <c r="I16" s="82">
        <v>856837</v>
      </c>
      <c r="J16" s="82">
        <v>375498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82">
        <f t="shared" si="3"/>
        <v>1983340.34</v>
      </c>
    </row>
    <row r="17" spans="1:17" ht="13.5" customHeight="1" x14ac:dyDescent="0.25">
      <c r="A17" s="45"/>
      <c r="B17" s="62" t="s">
        <v>10</v>
      </c>
      <c r="C17" s="87">
        <v>450000</v>
      </c>
      <c r="D17" s="87">
        <v>1750000</v>
      </c>
      <c r="E17" s="95">
        <v>0</v>
      </c>
      <c r="F17" s="82">
        <v>28250</v>
      </c>
      <c r="G17" s="82">
        <v>78783</v>
      </c>
      <c r="H17" s="95">
        <v>0</v>
      </c>
      <c r="I17" s="82">
        <v>907321.68</v>
      </c>
      <c r="J17" s="82">
        <v>33500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82">
        <f t="shared" si="3"/>
        <v>1047854.68</v>
      </c>
    </row>
    <row r="18" spans="1:17" ht="13.5" customHeight="1" x14ac:dyDescent="0.25">
      <c r="A18" s="45"/>
      <c r="B18" s="62" t="s">
        <v>11</v>
      </c>
      <c r="C18" s="87">
        <v>1050000</v>
      </c>
      <c r="D18" s="87">
        <v>2254000</v>
      </c>
      <c r="E18" s="95">
        <v>0</v>
      </c>
      <c r="F18" s="82">
        <v>58339.22</v>
      </c>
      <c r="G18" s="82">
        <v>440328.55</v>
      </c>
      <c r="H18" s="82">
        <v>58333.32</v>
      </c>
      <c r="I18" s="82">
        <v>351886.5</v>
      </c>
      <c r="J18" s="82">
        <v>77583.320000000007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82">
        <f t="shared" si="3"/>
        <v>986470.90999999992</v>
      </c>
    </row>
    <row r="19" spans="1:17" ht="13.5" customHeight="1" x14ac:dyDescent="0.25">
      <c r="A19" s="45"/>
      <c r="B19" s="62" t="s">
        <v>12</v>
      </c>
      <c r="C19" s="87">
        <v>8300000</v>
      </c>
      <c r="D19" s="87">
        <v>27150363.079999998</v>
      </c>
      <c r="E19" s="82">
        <v>1298642.5</v>
      </c>
      <c r="F19" s="82">
        <v>1298642.5</v>
      </c>
      <c r="G19" s="82">
        <v>4793551.68</v>
      </c>
      <c r="H19" s="82">
        <v>959763.66</v>
      </c>
      <c r="I19" s="82">
        <v>2135385.36</v>
      </c>
      <c r="J19" s="82">
        <v>2935749.15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82">
        <f t="shared" si="3"/>
        <v>13421734.85</v>
      </c>
    </row>
    <row r="20" spans="1:17" ht="13.5" customHeight="1" x14ac:dyDescent="0.25">
      <c r="A20" s="45"/>
      <c r="B20" s="62" t="s">
        <v>13</v>
      </c>
      <c r="C20" s="87">
        <v>6500000</v>
      </c>
      <c r="D20" s="87">
        <v>12706475.92</v>
      </c>
      <c r="E20" s="82">
        <v>412878.66</v>
      </c>
      <c r="F20" s="82">
        <v>67398.490000000005</v>
      </c>
      <c r="G20" s="82">
        <v>3042713.38</v>
      </c>
      <c r="H20" s="82">
        <v>770193.05</v>
      </c>
      <c r="I20" s="82">
        <v>892196.69</v>
      </c>
      <c r="J20" s="82">
        <v>437327.65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82">
        <f t="shared" si="3"/>
        <v>5622707.9199999999</v>
      </c>
    </row>
    <row r="21" spans="1:17" ht="21.75" customHeight="1" x14ac:dyDescent="0.25">
      <c r="A21" s="45"/>
      <c r="B21" s="62" t="s">
        <v>14</v>
      </c>
      <c r="C21" s="87">
        <v>1850000</v>
      </c>
      <c r="D21" s="87">
        <v>8616951</v>
      </c>
      <c r="E21" s="95">
        <v>0</v>
      </c>
      <c r="F21" s="95">
        <v>0</v>
      </c>
      <c r="G21" s="87">
        <v>3307818.13</v>
      </c>
      <c r="H21" s="87">
        <v>199378.54</v>
      </c>
      <c r="I21" s="82">
        <v>1517932.89</v>
      </c>
      <c r="J21" s="82">
        <v>566387.31999999995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82">
        <f t="shared" si="3"/>
        <v>5591516.8799999999</v>
      </c>
    </row>
    <row r="22" spans="1:17" x14ac:dyDescent="0.25">
      <c r="A22" s="45"/>
      <c r="B22" s="62" t="s">
        <v>15</v>
      </c>
      <c r="C22" s="87">
        <v>23095000</v>
      </c>
      <c r="D22" s="87">
        <v>35464863.100000001</v>
      </c>
      <c r="E22" s="95">
        <v>0</v>
      </c>
      <c r="F22" s="82">
        <v>3171585.75</v>
      </c>
      <c r="G22" s="82">
        <v>2771952.45</v>
      </c>
      <c r="H22" s="82">
        <v>2466220</v>
      </c>
      <c r="I22" s="82">
        <v>5822073</v>
      </c>
      <c r="J22" s="82">
        <v>4178115.5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82">
        <f t="shared" si="3"/>
        <v>18409946.699999999</v>
      </c>
    </row>
    <row r="23" spans="1:17" x14ac:dyDescent="0.25">
      <c r="A23" s="45"/>
      <c r="B23" s="62" t="s">
        <v>40</v>
      </c>
      <c r="C23" s="87">
        <v>5400000</v>
      </c>
      <c r="D23" s="87">
        <v>9573460</v>
      </c>
      <c r="E23" s="82">
        <v>503562.64</v>
      </c>
      <c r="F23" s="82">
        <v>680367.53</v>
      </c>
      <c r="G23" s="82">
        <v>731776.29</v>
      </c>
      <c r="H23" s="95">
        <v>0</v>
      </c>
      <c r="I23" s="82">
        <v>1072665.04</v>
      </c>
      <c r="J23" s="82">
        <v>1474347.58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82">
        <f t="shared" si="3"/>
        <v>4462719.08</v>
      </c>
    </row>
    <row r="24" spans="1:17" s="37" customFormat="1" ht="13.5" customHeight="1" x14ac:dyDescent="0.25">
      <c r="A24" s="54"/>
      <c r="B24" s="63" t="s">
        <v>16</v>
      </c>
      <c r="C24" s="85">
        <f>C25+C26+C27+C28+C29+C30+C31+C33+C32</f>
        <v>9311520</v>
      </c>
      <c r="D24" s="85">
        <f>D25+D26+D27+D28+D29+D30+D31+D32+D33</f>
        <v>27776196.850000001</v>
      </c>
      <c r="E24" s="99">
        <f t="shared" ref="E24:P24" si="5">E25+E26+E27+E28+E29+E30+E31+E32+E33</f>
        <v>0</v>
      </c>
      <c r="F24" s="85">
        <f t="shared" si="5"/>
        <v>355831.4</v>
      </c>
      <c r="G24" s="85">
        <f t="shared" si="5"/>
        <v>7975464.04</v>
      </c>
      <c r="H24" s="85">
        <f>H25+H26+H27+H28+H29+H30+H31+H32+H33</f>
        <v>996353.05</v>
      </c>
      <c r="I24" s="85">
        <f t="shared" si="5"/>
        <v>1671234.47</v>
      </c>
      <c r="J24" s="85">
        <f t="shared" si="5"/>
        <v>341592.17</v>
      </c>
      <c r="K24" s="99">
        <f>K25+K26+K27+K28+K29+K30+K31+K32+K33</f>
        <v>0</v>
      </c>
      <c r="L24" s="99">
        <f t="shared" si="5"/>
        <v>0</v>
      </c>
      <c r="M24" s="99">
        <f t="shared" si="5"/>
        <v>0</v>
      </c>
      <c r="N24" s="99">
        <f t="shared" si="5"/>
        <v>0</v>
      </c>
      <c r="O24" s="99">
        <f>O25+O26+O27+O28+O29+O30+O31+O32+O33</f>
        <v>0</v>
      </c>
      <c r="P24" s="99">
        <f t="shared" si="5"/>
        <v>0</v>
      </c>
      <c r="Q24" s="85">
        <f t="shared" si="3"/>
        <v>11340475.130000001</v>
      </c>
    </row>
    <row r="25" spans="1:17" s="42" customFormat="1" x14ac:dyDescent="0.25">
      <c r="A25" s="46"/>
      <c r="B25" s="62" t="s">
        <v>17</v>
      </c>
      <c r="C25" s="88">
        <v>150000</v>
      </c>
      <c r="D25" s="88">
        <v>1403587.61</v>
      </c>
      <c r="E25" s="98">
        <v>0</v>
      </c>
      <c r="F25" s="82">
        <v>337881.4</v>
      </c>
      <c r="G25" s="82">
        <v>127057.15</v>
      </c>
      <c r="H25" s="82">
        <v>86843.85</v>
      </c>
      <c r="I25" s="82">
        <v>55362.7</v>
      </c>
      <c r="J25" s="82">
        <v>135789.01999999999</v>
      </c>
      <c r="K25" s="98">
        <v>0</v>
      </c>
      <c r="L25" s="98">
        <v>0</v>
      </c>
      <c r="M25" s="98">
        <v>0</v>
      </c>
      <c r="N25" s="98">
        <v>0</v>
      </c>
      <c r="O25" s="98">
        <v>0</v>
      </c>
      <c r="P25" s="98">
        <v>0</v>
      </c>
      <c r="Q25" s="82">
        <f>E25+F25+G25+H25+I25+J25+K25+L25+M25+N25+O25+P25</f>
        <v>742934.12</v>
      </c>
    </row>
    <row r="26" spans="1:17" s="42" customFormat="1" x14ac:dyDescent="0.25">
      <c r="A26" s="46"/>
      <c r="B26" s="64" t="s">
        <v>18</v>
      </c>
      <c r="C26" s="88">
        <v>60000</v>
      </c>
      <c r="D26" s="88">
        <v>610900</v>
      </c>
      <c r="E26" s="98">
        <v>0</v>
      </c>
      <c r="F26" s="98">
        <v>0</v>
      </c>
      <c r="G26" s="98">
        <v>0</v>
      </c>
      <c r="H26" s="82">
        <v>174050</v>
      </c>
      <c r="I26" s="82">
        <v>70800</v>
      </c>
      <c r="J26" s="98">
        <v>0</v>
      </c>
      <c r="K26" s="98">
        <v>0</v>
      </c>
      <c r="L26" s="98">
        <v>0</v>
      </c>
      <c r="M26" s="98">
        <v>0</v>
      </c>
      <c r="N26" s="98">
        <v>0</v>
      </c>
      <c r="O26" s="98">
        <v>0</v>
      </c>
      <c r="P26" s="98">
        <v>0</v>
      </c>
      <c r="Q26" s="82">
        <f>E26+F26+G26+H26+I26+J26+K26+L26+M26+N26+O26+P26</f>
        <v>244850</v>
      </c>
    </row>
    <row r="27" spans="1:17" s="42" customFormat="1" x14ac:dyDescent="0.25">
      <c r="A27" s="46"/>
      <c r="B27" s="62" t="s">
        <v>19</v>
      </c>
      <c r="C27" s="88">
        <v>600000</v>
      </c>
      <c r="D27" s="88">
        <v>2784095</v>
      </c>
      <c r="E27" s="98">
        <v>0</v>
      </c>
      <c r="F27" s="82">
        <v>17950</v>
      </c>
      <c r="G27" s="82">
        <v>318030.28000000003</v>
      </c>
      <c r="H27" s="98">
        <v>8650</v>
      </c>
      <c r="I27" s="82">
        <v>19252.3</v>
      </c>
      <c r="J27" s="98">
        <v>0</v>
      </c>
      <c r="K27" s="98">
        <v>0</v>
      </c>
      <c r="L27" s="98">
        <v>0</v>
      </c>
      <c r="M27" s="98">
        <v>0</v>
      </c>
      <c r="N27" s="98">
        <v>0</v>
      </c>
      <c r="O27" s="98">
        <v>0</v>
      </c>
      <c r="P27" s="98">
        <v>0</v>
      </c>
      <c r="Q27" s="82">
        <f>E27+F27+G27+H27+I27+J27+K27+L27+M27+N27+O27+P27</f>
        <v>363882.58</v>
      </c>
    </row>
    <row r="28" spans="1:17" s="42" customFormat="1" x14ac:dyDescent="0.25">
      <c r="A28" s="46"/>
      <c r="B28" s="62" t="s">
        <v>20</v>
      </c>
      <c r="C28" s="88">
        <v>30000</v>
      </c>
      <c r="D28" s="88">
        <v>90000</v>
      </c>
      <c r="E28" s="98">
        <v>0</v>
      </c>
      <c r="F28" s="98">
        <v>0</v>
      </c>
      <c r="G28" s="98">
        <v>0</v>
      </c>
      <c r="H28" s="82">
        <v>0</v>
      </c>
      <c r="I28" s="82">
        <v>57196</v>
      </c>
      <c r="J28" s="98">
        <v>0</v>
      </c>
      <c r="K28" s="98">
        <v>0</v>
      </c>
      <c r="L28" s="98">
        <v>0</v>
      </c>
      <c r="M28" s="98">
        <v>0</v>
      </c>
      <c r="N28" s="98">
        <v>0</v>
      </c>
      <c r="O28" s="98">
        <v>0</v>
      </c>
      <c r="P28" s="98">
        <v>0</v>
      </c>
      <c r="Q28" s="98">
        <f>E28+F28+G28+H28+I28+J28+K28+L28+M28+N28+O28+P28</f>
        <v>57196</v>
      </c>
    </row>
    <row r="29" spans="1:17" s="42" customFormat="1" x14ac:dyDescent="0.25">
      <c r="A29" s="46"/>
      <c r="B29" s="62" t="s">
        <v>21</v>
      </c>
      <c r="C29" s="88">
        <v>50000</v>
      </c>
      <c r="D29" s="88">
        <v>301000</v>
      </c>
      <c r="E29" s="98">
        <v>0</v>
      </c>
      <c r="F29" s="98">
        <v>0</v>
      </c>
      <c r="G29" s="98">
        <v>0</v>
      </c>
      <c r="H29" s="82">
        <v>99120</v>
      </c>
      <c r="I29" s="82">
        <v>826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82">
        <f>E29+F29+G29+H29+I29+J29+K29+L29+M29+N29+O29+P29</f>
        <v>99946</v>
      </c>
    </row>
    <row r="30" spans="1:17" s="42" customFormat="1" x14ac:dyDescent="0.25">
      <c r="A30" s="46"/>
      <c r="B30" s="62" t="s">
        <v>22</v>
      </c>
      <c r="C30" s="88">
        <v>100000</v>
      </c>
      <c r="D30" s="88">
        <v>745000</v>
      </c>
      <c r="E30" s="98">
        <v>0</v>
      </c>
      <c r="F30" s="98">
        <v>0</v>
      </c>
      <c r="G30" s="98">
        <v>0</v>
      </c>
      <c r="H30" s="88">
        <v>409507.2</v>
      </c>
      <c r="I30" s="82">
        <v>67850</v>
      </c>
      <c r="J30" s="82">
        <v>190773.08</v>
      </c>
      <c r="K30" s="98">
        <v>0</v>
      </c>
      <c r="L30" s="98">
        <v>0</v>
      </c>
      <c r="M30" s="98">
        <v>0</v>
      </c>
      <c r="N30" s="98">
        <v>0</v>
      </c>
      <c r="O30" s="98">
        <v>0</v>
      </c>
      <c r="P30" s="98">
        <v>0</v>
      </c>
      <c r="Q30" s="82">
        <v>0</v>
      </c>
    </row>
    <row r="31" spans="1:17" s="42" customFormat="1" x14ac:dyDescent="0.25">
      <c r="A31" s="46"/>
      <c r="B31" s="62" t="s">
        <v>23</v>
      </c>
      <c r="C31" s="88">
        <v>5500000</v>
      </c>
      <c r="D31" s="88">
        <v>12150000</v>
      </c>
      <c r="E31" s="98">
        <v>0</v>
      </c>
      <c r="F31" s="98">
        <v>0</v>
      </c>
      <c r="G31" s="88">
        <v>6622720</v>
      </c>
      <c r="H31" s="98">
        <v>0</v>
      </c>
      <c r="I31" s="98">
        <v>0</v>
      </c>
      <c r="J31" s="98">
        <v>0</v>
      </c>
      <c r="K31" s="98">
        <v>0</v>
      </c>
      <c r="L31" s="98">
        <v>0</v>
      </c>
      <c r="M31" s="98">
        <v>0</v>
      </c>
      <c r="N31" s="98">
        <v>0</v>
      </c>
      <c r="O31" s="98">
        <v>0</v>
      </c>
      <c r="P31" s="98">
        <v>0</v>
      </c>
      <c r="Q31" s="82">
        <f>E31+F31+G31+H31+I31+J31+K31+L31+M31+N31+O31+P31</f>
        <v>6622720</v>
      </c>
    </row>
    <row r="32" spans="1:17" s="42" customFormat="1" ht="25.5" x14ac:dyDescent="0.25">
      <c r="A32" s="46"/>
      <c r="B32" s="62" t="s">
        <v>41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88">
        <v>218182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98">
        <f>E32+F32+G32+H32+I32+J32+K32+L32+M32+N32+O32+P32</f>
        <v>218182</v>
      </c>
    </row>
    <row r="33" spans="1:17" s="42" customFormat="1" x14ac:dyDescent="0.25">
      <c r="A33" s="46"/>
      <c r="B33" s="64" t="s">
        <v>24</v>
      </c>
      <c r="C33" s="88">
        <v>2821520</v>
      </c>
      <c r="D33" s="88">
        <v>9691614.2400000002</v>
      </c>
      <c r="E33" s="98">
        <v>0</v>
      </c>
      <c r="F33" s="98">
        <v>0</v>
      </c>
      <c r="G33" s="88">
        <v>907656.61</v>
      </c>
      <c r="H33" s="98">
        <v>0</v>
      </c>
      <c r="I33" s="88">
        <v>1399947.47</v>
      </c>
      <c r="J33" s="82">
        <v>15030.07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  <c r="Q33" s="82">
        <f>E33+F33+G33+H33+I33+J33+K33+L33+M33+N33+O33+P33</f>
        <v>2322634.15</v>
      </c>
    </row>
    <row r="34" spans="1:17" ht="13.5" customHeight="1" x14ac:dyDescent="0.25">
      <c r="A34" s="45"/>
      <c r="B34" s="63" t="s">
        <v>25</v>
      </c>
      <c r="C34" s="85">
        <f>C35+C36+C37+C38+C39+C40+C41</f>
        <v>2900000</v>
      </c>
      <c r="D34" s="85">
        <f>D35+D36+D37+D38+D39+D40+D41</f>
        <v>2900000</v>
      </c>
      <c r="E34" s="97">
        <f t="shared" ref="E34:P34" si="6">E35+E36+E37+E38+E39+E40+E41</f>
        <v>0</v>
      </c>
      <c r="F34" s="85">
        <f t="shared" si="6"/>
        <v>1368927.95</v>
      </c>
      <c r="G34" s="85">
        <f t="shared" si="6"/>
        <v>0</v>
      </c>
      <c r="H34" s="97">
        <f t="shared" si="6"/>
        <v>0</v>
      </c>
      <c r="I34" s="85">
        <f>I35+I36+I37+I38+I39+I40+I41</f>
        <v>187861.28</v>
      </c>
      <c r="J34" s="97">
        <f>J35+J36+J37+J38+J39+J40+J41</f>
        <v>0</v>
      </c>
      <c r="K34" s="99">
        <f>K35+K36+K37+K38+K39+K40+K41</f>
        <v>0</v>
      </c>
      <c r="L34" s="97">
        <f t="shared" si="6"/>
        <v>0</v>
      </c>
      <c r="M34" s="97">
        <f t="shared" si="6"/>
        <v>0</v>
      </c>
      <c r="N34" s="99">
        <f t="shared" si="6"/>
        <v>0</v>
      </c>
      <c r="O34" s="99">
        <f t="shared" si="6"/>
        <v>0</v>
      </c>
      <c r="P34" s="99">
        <f t="shared" si="6"/>
        <v>0</v>
      </c>
      <c r="Q34" s="85">
        <f t="shared" ref="Q34:Q51" si="7">E34+F34+G34+H34+I34+J34+K34+L34+M34+N34+O34+P34</f>
        <v>1556789.23</v>
      </c>
    </row>
    <row r="35" spans="1:17" x14ac:dyDescent="0.25">
      <c r="A35" s="45"/>
      <c r="B35" s="62" t="s">
        <v>26</v>
      </c>
      <c r="C35" s="87">
        <v>200000</v>
      </c>
      <c r="D35" s="87">
        <v>200000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82">
        <f t="shared" si="7"/>
        <v>0</v>
      </c>
    </row>
    <row r="36" spans="1:17" x14ac:dyDescent="0.25">
      <c r="A36" s="45"/>
      <c r="B36" s="62" t="s">
        <v>42</v>
      </c>
      <c r="C36" s="100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f t="shared" si="7"/>
        <v>0</v>
      </c>
    </row>
    <row r="37" spans="1:17" x14ac:dyDescent="0.25">
      <c r="A37" s="45"/>
      <c r="B37" s="62" t="s">
        <v>43</v>
      </c>
      <c r="C37" s="100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f t="shared" si="7"/>
        <v>0</v>
      </c>
    </row>
    <row r="38" spans="1:17" x14ac:dyDescent="0.25">
      <c r="A38" s="45"/>
      <c r="B38" s="62" t="s">
        <v>44</v>
      </c>
      <c r="C38" s="10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f t="shared" si="7"/>
        <v>0</v>
      </c>
    </row>
    <row r="39" spans="1:17" x14ac:dyDescent="0.25">
      <c r="A39" s="45"/>
      <c r="B39" s="62" t="s">
        <v>45</v>
      </c>
      <c r="C39" s="100">
        <v>0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f t="shared" si="7"/>
        <v>0</v>
      </c>
    </row>
    <row r="40" spans="1:17" x14ac:dyDescent="0.25">
      <c r="A40" s="45"/>
      <c r="B40" s="62" t="s">
        <v>27</v>
      </c>
      <c r="C40" s="87">
        <v>2700000</v>
      </c>
      <c r="D40" s="87">
        <v>2700000</v>
      </c>
      <c r="E40" s="95">
        <v>0</v>
      </c>
      <c r="F40" s="87">
        <v>1368927.95</v>
      </c>
      <c r="G40" s="95">
        <v>0</v>
      </c>
      <c r="H40" s="95">
        <v>0</v>
      </c>
      <c r="I40" s="88">
        <v>187861.28</v>
      </c>
      <c r="J40" s="95">
        <v>0</v>
      </c>
      <c r="K40" s="95">
        <v>0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82">
        <f t="shared" si="7"/>
        <v>1556789.23</v>
      </c>
    </row>
    <row r="41" spans="1:17" x14ac:dyDescent="0.25">
      <c r="A41" s="45"/>
      <c r="B41" s="62" t="s">
        <v>46</v>
      </c>
      <c r="C41" s="100">
        <v>0</v>
      </c>
      <c r="D41" s="95">
        <v>0</v>
      </c>
      <c r="E41" s="95">
        <v>0</v>
      </c>
      <c r="F41" s="95">
        <v>0</v>
      </c>
      <c r="G41" s="95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f t="shared" si="7"/>
        <v>0</v>
      </c>
    </row>
    <row r="42" spans="1:17" x14ac:dyDescent="0.25">
      <c r="A42" s="45"/>
      <c r="B42" s="63" t="s">
        <v>47</v>
      </c>
      <c r="C42" s="99">
        <f>SUM(C43:C49)</f>
        <v>0</v>
      </c>
      <c r="D42" s="97">
        <f>SUM(D43:D49)</f>
        <v>0</v>
      </c>
      <c r="E42" s="97">
        <f t="shared" ref="E42:P42" si="8">E43+E44+E45+E46+E47+E48+E49</f>
        <v>0</v>
      </c>
      <c r="F42" s="97">
        <f t="shared" si="8"/>
        <v>0</v>
      </c>
      <c r="G42" s="102">
        <f t="shared" si="8"/>
        <v>0</v>
      </c>
      <c r="H42" s="102">
        <f t="shared" si="8"/>
        <v>0</v>
      </c>
      <c r="I42" s="102">
        <f t="shared" si="8"/>
        <v>0</v>
      </c>
      <c r="J42" s="102">
        <f t="shared" si="8"/>
        <v>0</v>
      </c>
      <c r="K42" s="102">
        <f t="shared" si="8"/>
        <v>0</v>
      </c>
      <c r="L42" s="102">
        <f t="shared" si="8"/>
        <v>0</v>
      </c>
      <c r="M42" s="102">
        <f t="shared" si="8"/>
        <v>0</v>
      </c>
      <c r="N42" s="102">
        <f t="shared" si="8"/>
        <v>0</v>
      </c>
      <c r="O42" s="102">
        <f t="shared" si="8"/>
        <v>0</v>
      </c>
      <c r="P42" s="102">
        <f t="shared" si="8"/>
        <v>0</v>
      </c>
      <c r="Q42" s="102">
        <f t="shared" si="7"/>
        <v>0</v>
      </c>
    </row>
    <row r="43" spans="1:17" x14ac:dyDescent="0.25">
      <c r="A43" s="45"/>
      <c r="B43" s="62" t="s">
        <v>48</v>
      </c>
      <c r="C43" s="100">
        <v>0</v>
      </c>
      <c r="D43" s="100">
        <v>0</v>
      </c>
      <c r="E43" s="95">
        <v>0</v>
      </c>
      <c r="F43" s="95">
        <v>0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O43" s="95">
        <v>0</v>
      </c>
      <c r="P43" s="95">
        <v>0</v>
      </c>
      <c r="Q43" s="101">
        <f t="shared" si="7"/>
        <v>0</v>
      </c>
    </row>
    <row r="44" spans="1:17" x14ac:dyDescent="0.25">
      <c r="A44" s="45"/>
      <c r="B44" s="62" t="s">
        <v>49</v>
      </c>
      <c r="C44" s="10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101">
        <f t="shared" si="7"/>
        <v>0</v>
      </c>
    </row>
    <row r="45" spans="1:17" x14ac:dyDescent="0.25">
      <c r="A45" s="45"/>
      <c r="B45" s="62" t="s">
        <v>50</v>
      </c>
      <c r="C45" s="100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101">
        <f t="shared" si="7"/>
        <v>0</v>
      </c>
    </row>
    <row r="46" spans="1:17" x14ac:dyDescent="0.25">
      <c r="A46" s="45"/>
      <c r="B46" s="62" t="s">
        <v>51</v>
      </c>
      <c r="C46" s="100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101">
        <f t="shared" si="7"/>
        <v>0</v>
      </c>
    </row>
    <row r="47" spans="1:17" x14ac:dyDescent="0.25">
      <c r="A47" s="45"/>
      <c r="B47" s="62" t="s">
        <v>52</v>
      </c>
      <c r="C47" s="100">
        <v>0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101">
        <f t="shared" si="7"/>
        <v>0</v>
      </c>
    </row>
    <row r="48" spans="1:17" x14ac:dyDescent="0.25">
      <c r="A48" s="45"/>
      <c r="B48" s="62" t="s">
        <v>53</v>
      </c>
      <c r="C48" s="10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101">
        <f t="shared" si="7"/>
        <v>0</v>
      </c>
    </row>
    <row r="49" spans="1:19" x14ac:dyDescent="0.25">
      <c r="A49" s="45"/>
      <c r="B49" s="62" t="s">
        <v>54</v>
      </c>
      <c r="C49" s="100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101">
        <f t="shared" si="7"/>
        <v>0</v>
      </c>
    </row>
    <row r="50" spans="1:19" s="42" customFormat="1" x14ac:dyDescent="0.25">
      <c r="A50" s="46"/>
      <c r="B50" s="65" t="s">
        <v>28</v>
      </c>
      <c r="C50" s="97">
        <f>C51+C52+C53+C54+C55+C56+C57+C58+C59</f>
        <v>0</v>
      </c>
      <c r="D50" s="85">
        <f>D51+D52+D53+D54+D55+D56+D57+D58+D59</f>
        <v>24567634.189999998</v>
      </c>
      <c r="E50" s="97">
        <f>E51+E52+E53+E54+E55+E56+E57+E58+E59</f>
        <v>0</v>
      </c>
      <c r="F50" s="85">
        <f t="shared" ref="F50:P50" si="9">F51+F52+F53+F54+F55+F56+F57+F58+F59</f>
        <v>264079.3</v>
      </c>
      <c r="G50" s="97">
        <f t="shared" si="9"/>
        <v>2046849.89</v>
      </c>
      <c r="H50" s="97">
        <f t="shared" si="9"/>
        <v>525625.89</v>
      </c>
      <c r="I50" s="97">
        <f t="shared" si="9"/>
        <v>902534.61</v>
      </c>
      <c r="J50" s="97">
        <f t="shared" si="9"/>
        <v>3827096.16</v>
      </c>
      <c r="K50" s="97">
        <f t="shared" si="9"/>
        <v>0</v>
      </c>
      <c r="L50" s="97">
        <f t="shared" si="9"/>
        <v>0</v>
      </c>
      <c r="M50" s="97">
        <f>M51+M52+M53+M54+M55+M56+M57+M58+M59</f>
        <v>0</v>
      </c>
      <c r="N50" s="97">
        <f>N51+N52+N53+N54+N55+N56+N57+N58+N59</f>
        <v>0</v>
      </c>
      <c r="O50" s="97">
        <f t="shared" si="9"/>
        <v>0</v>
      </c>
      <c r="P50" s="85">
        <f t="shared" si="9"/>
        <v>0</v>
      </c>
      <c r="Q50" s="85">
        <f t="shared" si="7"/>
        <v>7566185.8499999996</v>
      </c>
    </row>
    <row r="51" spans="1:19" x14ac:dyDescent="0.25">
      <c r="A51" s="45"/>
      <c r="B51" s="62" t="s">
        <v>29</v>
      </c>
      <c r="C51" s="95">
        <v>0</v>
      </c>
      <c r="D51" s="87">
        <v>3929370.19</v>
      </c>
      <c r="E51" s="95">
        <v>0</v>
      </c>
      <c r="F51" s="87">
        <v>116815.3</v>
      </c>
      <c r="G51" s="87">
        <v>1835874.89</v>
      </c>
      <c r="H51" s="87">
        <v>525625.89</v>
      </c>
      <c r="I51" s="87">
        <v>494998.01</v>
      </c>
      <c r="J51" s="87">
        <v>48500.160000000003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82">
        <f t="shared" si="7"/>
        <v>3021814.25</v>
      </c>
    </row>
    <row r="52" spans="1:19" x14ac:dyDescent="0.25">
      <c r="A52" s="45"/>
      <c r="B52" s="62" t="s">
        <v>30</v>
      </c>
      <c r="C52" s="95">
        <v>0</v>
      </c>
      <c r="D52" s="87">
        <v>4211000</v>
      </c>
      <c r="E52" s="95">
        <v>0</v>
      </c>
      <c r="F52" s="95">
        <v>0</v>
      </c>
      <c r="G52" s="87">
        <v>210975</v>
      </c>
      <c r="H52" s="95">
        <v>0</v>
      </c>
      <c r="I52" s="95">
        <v>0</v>
      </c>
      <c r="J52" s="87">
        <v>3717000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87">
        <f>E52+F52+G52+H52+I52+J52+K52+L52+M52+N52+O52+P52</f>
        <v>3927975</v>
      </c>
    </row>
    <row r="53" spans="1:19" x14ac:dyDescent="0.25">
      <c r="A53" s="45"/>
      <c r="B53" s="62" t="s">
        <v>31</v>
      </c>
      <c r="C53" s="100">
        <v>0</v>
      </c>
      <c r="D53" s="87">
        <v>100000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82">
        <f>E53+F53+G53+H53+I53+J53+K53+L53+M53+N53+O53+P53</f>
        <v>0</v>
      </c>
    </row>
    <row r="54" spans="1:19" x14ac:dyDescent="0.25">
      <c r="A54" s="45"/>
      <c r="B54" s="62" t="s">
        <v>32</v>
      </c>
      <c r="C54" s="100">
        <v>0</v>
      </c>
      <c r="D54" s="95">
        <v>0</v>
      </c>
      <c r="E54" s="95">
        <v>0</v>
      </c>
      <c r="F54" s="95">
        <v>0</v>
      </c>
      <c r="G54" s="95">
        <v>0</v>
      </c>
      <c r="H54" s="95">
        <v>0</v>
      </c>
      <c r="I54" s="95">
        <v>0</v>
      </c>
      <c r="J54" s="95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101">
        <f>E54+F54+G54+H54+I54+J54+K54+L54+M54+N54+O54+P54</f>
        <v>0</v>
      </c>
      <c r="S54" s="107"/>
    </row>
    <row r="55" spans="1:19" x14ac:dyDescent="0.25">
      <c r="A55" s="45"/>
      <c r="B55" s="62" t="s">
        <v>33</v>
      </c>
      <c r="C55" s="95">
        <v>0</v>
      </c>
      <c r="D55" s="87">
        <v>950000</v>
      </c>
      <c r="E55" s="95">
        <v>0</v>
      </c>
      <c r="F55" s="95">
        <v>0</v>
      </c>
      <c r="G55" s="95">
        <v>0</v>
      </c>
      <c r="H55" s="95">
        <v>0</v>
      </c>
      <c r="I55" s="87">
        <v>197355</v>
      </c>
      <c r="J55" s="95">
        <v>0</v>
      </c>
      <c r="K55" s="95">
        <v>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101">
        <v>0</v>
      </c>
    </row>
    <row r="56" spans="1:19" x14ac:dyDescent="0.25">
      <c r="A56" s="45"/>
      <c r="B56" s="62" t="s">
        <v>55</v>
      </c>
      <c r="C56" s="100">
        <v>0</v>
      </c>
      <c r="D56" s="87">
        <v>637264</v>
      </c>
      <c r="E56" s="95">
        <v>0</v>
      </c>
      <c r="F56" s="87">
        <v>147264</v>
      </c>
      <c r="G56" s="95">
        <v>0</v>
      </c>
      <c r="H56" s="95">
        <v>0</v>
      </c>
      <c r="I56" s="87">
        <v>210181.6</v>
      </c>
      <c r="J56" s="87">
        <v>61596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87">
        <f t="shared" ref="Q56:Q71" si="10">E56+F56+G56+H56+I56+J56+K56+L56+M56+N56+O56+P56</f>
        <v>419041.6</v>
      </c>
    </row>
    <row r="57" spans="1:19" x14ac:dyDescent="0.25">
      <c r="A57" s="45"/>
      <c r="B57" s="62" t="s">
        <v>56</v>
      </c>
      <c r="C57" s="100">
        <v>0</v>
      </c>
      <c r="D57" s="100">
        <v>0</v>
      </c>
      <c r="E57" s="95">
        <v>0</v>
      </c>
      <c r="F57" s="95">
        <v>0</v>
      </c>
      <c r="G57" s="95">
        <v>0</v>
      </c>
      <c r="H57" s="95">
        <v>0</v>
      </c>
      <c r="I57" s="95">
        <v>0</v>
      </c>
      <c r="J57" s="95">
        <v>0</v>
      </c>
      <c r="K57" s="95">
        <v>0</v>
      </c>
      <c r="L57" s="95">
        <v>0</v>
      </c>
      <c r="M57" s="95">
        <v>0</v>
      </c>
      <c r="N57" s="95">
        <v>0</v>
      </c>
      <c r="O57" s="95">
        <v>0</v>
      </c>
      <c r="P57" s="95">
        <v>0</v>
      </c>
      <c r="Q57" s="101">
        <f t="shared" si="10"/>
        <v>0</v>
      </c>
    </row>
    <row r="58" spans="1:19" x14ac:dyDescent="0.25">
      <c r="A58" s="45"/>
      <c r="B58" s="62" t="s">
        <v>34</v>
      </c>
      <c r="C58" s="100">
        <v>0</v>
      </c>
      <c r="D58" s="100">
        <v>0</v>
      </c>
      <c r="E58" s="95">
        <v>0</v>
      </c>
      <c r="F58" s="95">
        <v>0</v>
      </c>
      <c r="G58" s="95">
        <v>0</v>
      </c>
      <c r="H58" s="95">
        <v>0</v>
      </c>
      <c r="I58" s="95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101">
        <f t="shared" si="10"/>
        <v>0</v>
      </c>
    </row>
    <row r="59" spans="1:19" x14ac:dyDescent="0.25">
      <c r="A59" s="45"/>
      <c r="B59" s="62" t="s">
        <v>57</v>
      </c>
      <c r="C59" s="100">
        <v>0</v>
      </c>
      <c r="D59" s="87">
        <v>14740000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101">
        <f t="shared" si="10"/>
        <v>0</v>
      </c>
    </row>
    <row r="60" spans="1:19" x14ac:dyDescent="0.25">
      <c r="A60" s="45"/>
      <c r="B60" s="63" t="s">
        <v>58</v>
      </c>
      <c r="C60" s="99">
        <f>C61+C62+C64+C63</f>
        <v>0</v>
      </c>
      <c r="D60" s="80">
        <f>D61+D62+D64+D63</f>
        <v>11998000</v>
      </c>
      <c r="E60" s="97">
        <f>E61+E62+E63+E64</f>
        <v>0</v>
      </c>
      <c r="F60" s="97">
        <f>F61+F62+F63+F64</f>
        <v>0</v>
      </c>
      <c r="G60" s="80">
        <f>G61+G62+G63+G64</f>
        <v>6480000</v>
      </c>
      <c r="H60" s="80">
        <f>H61+H62+H63+H64</f>
        <v>0</v>
      </c>
      <c r="I60" s="80">
        <f t="shared" ref="I60:P60" si="11">I61+I62+I63+I64</f>
        <v>0</v>
      </c>
      <c r="J60" s="80">
        <f t="shared" si="11"/>
        <v>0</v>
      </c>
      <c r="K60" s="80">
        <f t="shared" si="11"/>
        <v>0</v>
      </c>
      <c r="L60" s="80">
        <f t="shared" si="11"/>
        <v>0</v>
      </c>
      <c r="M60" s="80">
        <f t="shared" si="11"/>
        <v>0</v>
      </c>
      <c r="N60" s="80">
        <f t="shared" si="11"/>
        <v>0</v>
      </c>
      <c r="O60" s="80">
        <f t="shared" si="11"/>
        <v>0</v>
      </c>
      <c r="P60" s="80">
        <f t="shared" si="11"/>
        <v>0</v>
      </c>
      <c r="Q60" s="80">
        <f t="shared" si="10"/>
        <v>6480000</v>
      </c>
    </row>
    <row r="61" spans="1:19" x14ac:dyDescent="0.25">
      <c r="A61" s="45"/>
      <c r="B61" s="62" t="s">
        <v>59</v>
      </c>
      <c r="C61" s="100">
        <v>0</v>
      </c>
      <c r="D61" s="87">
        <v>11998000</v>
      </c>
      <c r="E61" s="95">
        <v>0</v>
      </c>
      <c r="F61" s="95">
        <v>0</v>
      </c>
      <c r="G61" s="87">
        <v>6480000</v>
      </c>
      <c r="H61" s="95">
        <v>0</v>
      </c>
      <c r="I61" s="95">
        <v>0</v>
      </c>
      <c r="J61" s="95">
        <v>0</v>
      </c>
      <c r="K61" s="95">
        <v>0</v>
      </c>
      <c r="L61" s="95">
        <v>0</v>
      </c>
      <c r="M61" s="95">
        <v>0</v>
      </c>
      <c r="N61" s="95">
        <v>0</v>
      </c>
      <c r="O61" s="95">
        <v>0</v>
      </c>
      <c r="P61" s="95">
        <v>0</v>
      </c>
      <c r="Q61" s="87">
        <f t="shared" si="10"/>
        <v>6480000</v>
      </c>
    </row>
    <row r="62" spans="1:19" x14ac:dyDescent="0.25">
      <c r="A62" s="45"/>
      <c r="B62" s="62" t="s">
        <v>60</v>
      </c>
      <c r="C62" s="100">
        <v>0</v>
      </c>
      <c r="D62" s="100">
        <v>0</v>
      </c>
      <c r="E62" s="95">
        <v>0</v>
      </c>
      <c r="F62" s="95">
        <v>0</v>
      </c>
      <c r="G62" s="95">
        <v>0</v>
      </c>
      <c r="H62" s="95">
        <v>0</v>
      </c>
      <c r="I62" s="95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101">
        <f t="shared" si="10"/>
        <v>0</v>
      </c>
    </row>
    <row r="63" spans="1:19" x14ac:dyDescent="0.25">
      <c r="A63" s="45"/>
      <c r="B63" s="62" t="s">
        <v>61</v>
      </c>
      <c r="C63" s="100">
        <v>0</v>
      </c>
      <c r="D63" s="100">
        <v>0</v>
      </c>
      <c r="E63" s="95">
        <v>0</v>
      </c>
      <c r="F63" s="95">
        <v>0</v>
      </c>
      <c r="G63" s="95">
        <v>0</v>
      </c>
      <c r="H63" s="95">
        <v>0</v>
      </c>
      <c r="I63" s="95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101">
        <f t="shared" si="10"/>
        <v>0</v>
      </c>
    </row>
    <row r="64" spans="1:19" ht="25.5" x14ac:dyDescent="0.25">
      <c r="A64" s="45"/>
      <c r="B64" s="62" t="s">
        <v>62</v>
      </c>
      <c r="C64" s="10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0</v>
      </c>
      <c r="Q64" s="101">
        <f t="shared" si="10"/>
        <v>0</v>
      </c>
    </row>
    <row r="65" spans="1:17" x14ac:dyDescent="0.25">
      <c r="A65" s="45"/>
      <c r="B65" s="63" t="s">
        <v>63</v>
      </c>
      <c r="C65" s="99">
        <f t="shared" ref="C65:H65" si="12">C66+C67+C68+C69+C70+C71</f>
        <v>0</v>
      </c>
      <c r="D65" s="97">
        <f t="shared" si="12"/>
        <v>0</v>
      </c>
      <c r="E65" s="97">
        <f t="shared" si="12"/>
        <v>0</v>
      </c>
      <c r="F65" s="97">
        <f>F66+F67+F68+F69+F70+F71</f>
        <v>0</v>
      </c>
      <c r="G65" s="102">
        <f t="shared" si="12"/>
        <v>0</v>
      </c>
      <c r="H65" s="102">
        <f t="shared" si="12"/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f t="shared" si="10"/>
        <v>0</v>
      </c>
    </row>
    <row r="66" spans="1:17" x14ac:dyDescent="0.25">
      <c r="A66" s="45"/>
      <c r="B66" s="62" t="s">
        <v>64</v>
      </c>
      <c r="C66" s="100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101">
        <f t="shared" si="10"/>
        <v>0</v>
      </c>
    </row>
    <row r="67" spans="1:17" x14ac:dyDescent="0.25">
      <c r="A67" s="45"/>
      <c r="B67" s="62" t="s">
        <v>65</v>
      </c>
      <c r="C67" s="10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0</v>
      </c>
      <c r="O67" s="95">
        <v>0</v>
      </c>
      <c r="P67" s="95">
        <v>0</v>
      </c>
      <c r="Q67" s="101">
        <f t="shared" si="10"/>
        <v>0</v>
      </c>
    </row>
    <row r="68" spans="1:17" x14ac:dyDescent="0.25">
      <c r="A68" s="45"/>
      <c r="B68" s="63" t="s">
        <v>66</v>
      </c>
      <c r="C68" s="99">
        <f>C71+C70+C69</f>
        <v>0</v>
      </c>
      <c r="D68" s="97">
        <v>0</v>
      </c>
      <c r="E68" s="97">
        <v>0</v>
      </c>
      <c r="F68" s="97">
        <v>0</v>
      </c>
      <c r="G68" s="97">
        <v>0</v>
      </c>
      <c r="H68" s="97"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v>0</v>
      </c>
      <c r="O68" s="97">
        <v>0</v>
      </c>
      <c r="P68" s="97">
        <v>0</v>
      </c>
      <c r="Q68" s="102">
        <f t="shared" si="10"/>
        <v>0</v>
      </c>
    </row>
    <row r="69" spans="1:17" x14ac:dyDescent="0.25">
      <c r="A69" s="45"/>
      <c r="B69" s="62" t="s">
        <v>67</v>
      </c>
      <c r="C69" s="100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101">
        <f t="shared" si="10"/>
        <v>0</v>
      </c>
    </row>
    <row r="70" spans="1:17" x14ac:dyDescent="0.25">
      <c r="A70" s="45"/>
      <c r="B70" s="62" t="s">
        <v>68</v>
      </c>
      <c r="C70" s="100">
        <v>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0</v>
      </c>
      <c r="J70" s="95">
        <v>0</v>
      </c>
      <c r="K70" s="95">
        <v>0</v>
      </c>
      <c r="L70" s="95">
        <v>0</v>
      </c>
      <c r="M70" s="95">
        <v>0</v>
      </c>
      <c r="N70" s="95">
        <v>0</v>
      </c>
      <c r="O70" s="95">
        <v>0</v>
      </c>
      <c r="P70" s="95">
        <v>0</v>
      </c>
      <c r="Q70" s="101">
        <f t="shared" si="10"/>
        <v>0</v>
      </c>
    </row>
    <row r="71" spans="1:17" x14ac:dyDescent="0.25">
      <c r="A71" s="45"/>
      <c r="B71" s="62" t="s">
        <v>69</v>
      </c>
      <c r="C71" s="100">
        <v>0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101">
        <f t="shared" si="10"/>
        <v>0</v>
      </c>
    </row>
    <row r="72" spans="1:17" x14ac:dyDescent="0.25">
      <c r="A72" s="45"/>
      <c r="B72" s="55" t="s">
        <v>35</v>
      </c>
      <c r="C72" s="89">
        <f>C8+C14+C24+C34+C42+C50+C60+C65</f>
        <v>340000000</v>
      </c>
      <c r="D72" s="89">
        <f t="shared" ref="D72:P72" si="13">D8+D14+D24+D34+D42+D50+D60+D65</f>
        <v>462094620.14000005</v>
      </c>
      <c r="E72" s="90">
        <f t="shared" si="13"/>
        <v>21831455.620000001</v>
      </c>
      <c r="F72" s="91">
        <f t="shared" si="13"/>
        <v>26395810.039999999</v>
      </c>
      <c r="G72" s="91">
        <f t="shared" si="13"/>
        <v>52290527.009999998</v>
      </c>
      <c r="H72" s="91">
        <f t="shared" si="13"/>
        <v>39789191.149999999</v>
      </c>
      <c r="I72" s="91">
        <f t="shared" si="13"/>
        <v>36917764.810000002</v>
      </c>
      <c r="J72" s="91">
        <f t="shared" si="13"/>
        <v>33421038.420000002</v>
      </c>
      <c r="K72" s="91">
        <f t="shared" si="13"/>
        <v>0</v>
      </c>
      <c r="L72" s="91">
        <f t="shared" si="13"/>
        <v>0</v>
      </c>
      <c r="M72" s="91">
        <f t="shared" si="13"/>
        <v>0</v>
      </c>
      <c r="N72" s="91">
        <f t="shared" si="13"/>
        <v>0</v>
      </c>
      <c r="O72" s="91">
        <f t="shared" si="13"/>
        <v>0</v>
      </c>
      <c r="P72" s="91">
        <f t="shared" si="13"/>
        <v>0</v>
      </c>
      <c r="Q72" s="91">
        <f>Q8+Q14+Q24+Q34+Q42+Q50+Q60+Q65</f>
        <v>210645787.04999995</v>
      </c>
    </row>
    <row r="73" spans="1:17" x14ac:dyDescent="0.25">
      <c r="A73" s="45"/>
      <c r="B73" s="63" t="s">
        <v>70</v>
      </c>
      <c r="C73" s="99"/>
      <c r="D73" s="98"/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95">
        <v>0</v>
      </c>
      <c r="P73" s="95">
        <v>0</v>
      </c>
      <c r="Q73" s="101">
        <v>0</v>
      </c>
    </row>
    <row r="74" spans="1:17" x14ac:dyDescent="0.25">
      <c r="A74" s="45"/>
      <c r="B74" s="63" t="s">
        <v>71</v>
      </c>
      <c r="C74" s="100">
        <v>0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0</v>
      </c>
      <c r="O74" s="95">
        <v>0</v>
      </c>
      <c r="P74" s="95">
        <v>0</v>
      </c>
      <c r="Q74" s="101">
        <v>0</v>
      </c>
    </row>
    <row r="75" spans="1:17" x14ac:dyDescent="0.25">
      <c r="A75" s="45"/>
      <c r="B75" s="62" t="s">
        <v>72</v>
      </c>
      <c r="C75" s="100">
        <v>0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95">
        <v>0</v>
      </c>
      <c r="J75" s="95">
        <v>0</v>
      </c>
      <c r="K75" s="95">
        <v>0</v>
      </c>
      <c r="L75" s="95">
        <v>0</v>
      </c>
      <c r="M75" s="95">
        <v>0</v>
      </c>
      <c r="N75" s="95">
        <v>0</v>
      </c>
      <c r="O75" s="95">
        <v>0</v>
      </c>
      <c r="P75" s="95">
        <v>0</v>
      </c>
      <c r="Q75" s="101">
        <v>0</v>
      </c>
    </row>
    <row r="76" spans="1:17" x14ac:dyDescent="0.25">
      <c r="A76" s="45"/>
      <c r="B76" s="62" t="s">
        <v>73</v>
      </c>
      <c r="C76" s="100">
        <v>0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5">
        <v>0</v>
      </c>
      <c r="K76" s="95">
        <v>0</v>
      </c>
      <c r="L76" s="95">
        <v>0</v>
      </c>
      <c r="M76" s="95">
        <v>0</v>
      </c>
      <c r="N76" s="95">
        <v>0</v>
      </c>
      <c r="O76" s="95">
        <v>0</v>
      </c>
      <c r="P76" s="95">
        <v>0</v>
      </c>
      <c r="Q76" s="101">
        <v>0</v>
      </c>
    </row>
    <row r="77" spans="1:17" x14ac:dyDescent="0.25">
      <c r="A77" s="45"/>
      <c r="B77" s="63" t="s">
        <v>74</v>
      </c>
      <c r="C77" s="100">
        <v>0</v>
      </c>
      <c r="D77" s="95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0</v>
      </c>
      <c r="L77" s="95">
        <v>0</v>
      </c>
      <c r="M77" s="95">
        <v>0</v>
      </c>
      <c r="N77" s="95">
        <v>0</v>
      </c>
      <c r="O77" s="95">
        <v>0</v>
      </c>
      <c r="P77" s="95">
        <v>0</v>
      </c>
      <c r="Q77" s="101">
        <v>0</v>
      </c>
    </row>
    <row r="78" spans="1:17" x14ac:dyDescent="0.25">
      <c r="A78" s="45"/>
      <c r="B78" s="62" t="s">
        <v>75</v>
      </c>
      <c r="C78" s="10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  <c r="P78" s="95">
        <v>0</v>
      </c>
      <c r="Q78" s="101">
        <v>0</v>
      </c>
    </row>
    <row r="79" spans="1:17" x14ac:dyDescent="0.25">
      <c r="A79" s="45"/>
      <c r="B79" s="62" t="s">
        <v>76</v>
      </c>
      <c r="C79" s="100">
        <v>0</v>
      </c>
      <c r="D79" s="95">
        <v>0</v>
      </c>
      <c r="E79" s="95">
        <v>0</v>
      </c>
      <c r="F79" s="95">
        <v>0</v>
      </c>
      <c r="G79" s="95">
        <v>0</v>
      </c>
      <c r="H79" s="95">
        <v>0</v>
      </c>
      <c r="I79" s="95">
        <v>0</v>
      </c>
      <c r="J79" s="95">
        <v>0</v>
      </c>
      <c r="K79" s="95">
        <v>0</v>
      </c>
      <c r="L79" s="95">
        <v>0</v>
      </c>
      <c r="M79" s="95">
        <v>0</v>
      </c>
      <c r="N79" s="95">
        <v>0</v>
      </c>
      <c r="O79" s="95">
        <v>0</v>
      </c>
      <c r="P79" s="95">
        <v>0</v>
      </c>
      <c r="Q79" s="101">
        <v>0</v>
      </c>
    </row>
    <row r="80" spans="1:17" x14ac:dyDescent="0.25">
      <c r="A80" s="45"/>
      <c r="B80" s="63" t="s">
        <v>77</v>
      </c>
      <c r="C80" s="100">
        <v>0</v>
      </c>
      <c r="D80" s="95">
        <v>0</v>
      </c>
      <c r="E80" s="95">
        <v>0</v>
      </c>
      <c r="F80" s="95">
        <v>0</v>
      </c>
      <c r="G80" s="95">
        <v>0</v>
      </c>
      <c r="H80" s="95">
        <v>0</v>
      </c>
      <c r="I80" s="95">
        <v>0</v>
      </c>
      <c r="J80" s="95">
        <v>0</v>
      </c>
      <c r="K80" s="95">
        <v>0</v>
      </c>
      <c r="L80" s="95">
        <v>0</v>
      </c>
      <c r="M80" s="95">
        <v>0</v>
      </c>
      <c r="N80" s="95">
        <v>0</v>
      </c>
      <c r="O80" s="95">
        <v>0</v>
      </c>
      <c r="P80" s="95">
        <v>0</v>
      </c>
      <c r="Q80" s="101">
        <v>0</v>
      </c>
    </row>
    <row r="81" spans="1:17" x14ac:dyDescent="0.25">
      <c r="A81" s="45"/>
      <c r="B81" s="62" t="s">
        <v>78</v>
      </c>
      <c r="C81" s="100">
        <v>0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101">
        <v>0</v>
      </c>
    </row>
    <row r="82" spans="1:17" x14ac:dyDescent="0.25">
      <c r="A82" s="45"/>
      <c r="B82" s="55" t="s">
        <v>79</v>
      </c>
      <c r="C82" s="103">
        <f>SUM(C74:C81)</f>
        <v>0</v>
      </c>
      <c r="D82" s="104">
        <f>SUM(D74:D81)</f>
        <v>0</v>
      </c>
      <c r="E82" s="104">
        <v>0</v>
      </c>
      <c r="F82" s="104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105">
        <v>0</v>
      </c>
    </row>
    <row r="83" spans="1:17" ht="13.5" customHeight="1" x14ac:dyDescent="0.25">
      <c r="A83" s="45"/>
      <c r="B83" s="45"/>
      <c r="C83" s="66"/>
      <c r="D83" s="6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1:17" ht="13.5" customHeight="1" x14ac:dyDescent="0.25">
      <c r="A84" s="45"/>
      <c r="B84" s="56" t="s">
        <v>80</v>
      </c>
      <c r="C84" s="92">
        <f t="shared" ref="C84:P84" si="14">C72+C82</f>
        <v>340000000</v>
      </c>
      <c r="D84" s="92">
        <f t="shared" si="14"/>
        <v>462094620.14000005</v>
      </c>
      <c r="E84" s="93">
        <f t="shared" si="14"/>
        <v>21831455.620000001</v>
      </c>
      <c r="F84" s="94">
        <f t="shared" si="14"/>
        <v>26395810.039999999</v>
      </c>
      <c r="G84" s="94">
        <f t="shared" si="14"/>
        <v>52290527.009999998</v>
      </c>
      <c r="H84" s="94">
        <f t="shared" si="14"/>
        <v>39789191.149999999</v>
      </c>
      <c r="I84" s="94">
        <f t="shared" si="14"/>
        <v>36917764.810000002</v>
      </c>
      <c r="J84" s="94">
        <f t="shared" si="14"/>
        <v>33421038.420000002</v>
      </c>
      <c r="K84" s="94">
        <f t="shared" si="14"/>
        <v>0</v>
      </c>
      <c r="L84" s="94">
        <f t="shared" si="14"/>
        <v>0</v>
      </c>
      <c r="M84" s="94">
        <f t="shared" si="14"/>
        <v>0</v>
      </c>
      <c r="N84" s="94">
        <f t="shared" si="14"/>
        <v>0</v>
      </c>
      <c r="O84" s="94">
        <f t="shared" si="14"/>
        <v>0</v>
      </c>
      <c r="P84" s="94">
        <f t="shared" si="14"/>
        <v>0</v>
      </c>
      <c r="Q84" s="94">
        <f>Q72+Q82</f>
        <v>210645787.04999995</v>
      </c>
    </row>
    <row r="85" spans="1:17" ht="13.5" customHeight="1" x14ac:dyDescent="0.25">
      <c r="A85" s="45"/>
      <c r="B85" s="45" t="s">
        <v>109</v>
      </c>
      <c r="C85" s="45"/>
      <c r="D85" s="53"/>
      <c r="E85" s="57"/>
      <c r="F85" s="66"/>
      <c r="G85" s="45"/>
      <c r="H85" s="45"/>
      <c r="I85" s="45"/>
      <c r="J85" s="57"/>
      <c r="K85" s="45"/>
      <c r="L85" s="45"/>
      <c r="M85" s="53"/>
      <c r="N85" s="53"/>
      <c r="O85" s="45"/>
      <c r="P85" s="45"/>
      <c r="Q85" s="59"/>
    </row>
    <row r="86" spans="1:17" ht="13.5" customHeight="1" x14ac:dyDescent="0.25">
      <c r="A86" s="45"/>
      <c r="B86" s="45" t="s">
        <v>121</v>
      </c>
      <c r="C86" s="57"/>
      <c r="D86" s="36"/>
      <c r="E86" s="57"/>
      <c r="F86" s="36"/>
      <c r="G86" s="36"/>
      <c r="H86" s="53"/>
      <c r="I86" s="53"/>
      <c r="J86" s="60"/>
      <c r="K86" s="53"/>
      <c r="L86" s="36"/>
      <c r="N86" s="36"/>
      <c r="O86" s="53"/>
      <c r="P86" s="53"/>
      <c r="Q86" s="53"/>
    </row>
    <row r="87" spans="1:17" ht="13.5" customHeight="1" x14ac:dyDescent="0.25">
      <c r="A87" s="45"/>
      <c r="B87" s="45" t="s">
        <v>122</v>
      </c>
      <c r="C87" s="57"/>
      <c r="D87" s="57"/>
      <c r="E87" s="45"/>
      <c r="F87" s="58"/>
      <c r="G87" s="108"/>
      <c r="H87" s="60"/>
      <c r="I87" s="61"/>
      <c r="J87" s="60"/>
      <c r="K87" s="53"/>
      <c r="L87" s="53"/>
      <c r="N87" s="57"/>
      <c r="O87" s="57"/>
      <c r="P87" s="60"/>
      <c r="Q87" s="59"/>
    </row>
    <row r="88" spans="1:17" ht="13.5" customHeight="1" x14ac:dyDescent="0.25">
      <c r="A88" s="45"/>
      <c r="B88" s="69"/>
      <c r="C88" s="70"/>
      <c r="D88" s="71"/>
      <c r="E88" s="69"/>
      <c r="F88" s="69"/>
      <c r="G88" s="71"/>
      <c r="H88" s="72"/>
      <c r="I88" s="73"/>
      <c r="J88" s="72"/>
      <c r="K88" s="72"/>
      <c r="L88" s="72"/>
      <c r="M88" s="69"/>
      <c r="N88" s="73"/>
      <c r="O88" s="70"/>
      <c r="P88" s="72"/>
      <c r="Q88" s="74"/>
    </row>
    <row r="89" spans="1:17" ht="13.5" customHeight="1" x14ac:dyDescent="0.25">
      <c r="A89" s="45"/>
      <c r="B89" s="69"/>
      <c r="C89" s="109"/>
      <c r="D89" s="71"/>
      <c r="E89" s="69"/>
      <c r="F89" s="69"/>
      <c r="G89" s="71"/>
      <c r="H89" s="72"/>
      <c r="I89" s="73"/>
      <c r="J89" s="72"/>
      <c r="K89" s="69"/>
      <c r="L89" s="69"/>
      <c r="M89" s="69"/>
      <c r="N89" s="73"/>
      <c r="O89" s="70"/>
      <c r="P89" s="72"/>
      <c r="Q89" s="74"/>
    </row>
    <row r="90" spans="1:17" ht="13.5" customHeight="1" x14ac:dyDescent="0.25">
      <c r="A90" s="45"/>
      <c r="C90" s="113"/>
    </row>
    <row r="91" spans="1:17" ht="13.5" customHeight="1" x14ac:dyDescent="0.25">
      <c r="A91" s="45"/>
      <c r="C91" s="110"/>
      <c r="D91" s="41"/>
      <c r="O91" s="36"/>
    </row>
    <row r="92" spans="1:17" ht="13.5" customHeight="1" x14ac:dyDescent="0.25">
      <c r="A92" s="45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461" right="0.70866141732283461" top="0.74803040244969377" bottom="0.74803040244969377" header="0.31496062992125984" footer="0.31496062992125984"/>
  <pageSetup scale="55" fitToHeight="0" orientation="portrait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 </vt:lpstr>
      <vt:lpstr>P3 Presupuesto Ejecutado</vt:lpstr>
      <vt:lpstr>'P2 Presupuesto Aprobado-Eje '!Área_de_impresión</vt:lpstr>
      <vt:lpstr>'P3 Presupuesto Ejecutado'!Área_de_impresión</vt:lpstr>
      <vt:lpstr>'P2 Presupuesto Aprobado-Eje 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2024-07-05T15:36:40Z</cp:lastPrinted>
  <dcterms:created xsi:type="dcterms:W3CDTF">2018-04-17T18:57:16Z</dcterms:created>
  <dcterms:modified xsi:type="dcterms:W3CDTF">2024-08-06T14:19:53Z</dcterms:modified>
</cp:coreProperties>
</file>