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2\SIGEF 2023\Ejecuciones PW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19" r:id="rId2"/>
    <sheet name="P3 Presupuesto Ejecutado" sheetId="23" r:id="rId3"/>
  </sheets>
  <definedNames>
    <definedName name="_xlnm.Print_Area" localSheetId="1">'P2 Presupuesto Aprobado-Ejec'!$B$1:$Q$89</definedName>
    <definedName name="_xlnm.Print_Area" localSheetId="2">'P3 Presupuesto Ejecutado'!$B$1:$Q$89</definedName>
    <definedName name="_xlnm.Print_Titles" localSheetId="1">'P2 Presupuesto Aprobado-Ejec'!$1:$6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23" l="1"/>
  <c r="C82" i="23"/>
  <c r="K72" i="23"/>
  <c r="K84" i="23" s="1"/>
  <c r="Q71" i="23"/>
  <c r="Q70" i="23"/>
  <c r="Q69" i="23"/>
  <c r="Q68" i="23"/>
  <c r="C68" i="23"/>
  <c r="C65" i="23" s="1"/>
  <c r="Q67" i="23"/>
  <c r="Q66" i="23"/>
  <c r="H65" i="23"/>
  <c r="G65" i="23"/>
  <c r="F65" i="23"/>
  <c r="Q65" i="23" s="1"/>
  <c r="E65" i="23"/>
  <c r="D65" i="23"/>
  <c r="Q64" i="23"/>
  <c r="Q63" i="23"/>
  <c r="Q62" i="23"/>
  <c r="Q61" i="23"/>
  <c r="P60" i="23"/>
  <c r="O60" i="23"/>
  <c r="N60" i="23"/>
  <c r="M60" i="23"/>
  <c r="L60" i="23"/>
  <c r="K60" i="23"/>
  <c r="J60" i="23"/>
  <c r="I60" i="23"/>
  <c r="H60" i="23"/>
  <c r="G60" i="23"/>
  <c r="F60" i="23"/>
  <c r="E60" i="23"/>
  <c r="Q60" i="23" s="1"/>
  <c r="D60" i="23"/>
  <c r="C60" i="23"/>
  <c r="Q59" i="23"/>
  <c r="Q58" i="23"/>
  <c r="Q57" i="23"/>
  <c r="Q56" i="23"/>
  <c r="Q54" i="23"/>
  <c r="Q53" i="23"/>
  <c r="Q52" i="23"/>
  <c r="Q51" i="23"/>
  <c r="P50" i="23"/>
  <c r="O50" i="23"/>
  <c r="N50" i="23"/>
  <c r="M50" i="23"/>
  <c r="L50" i="23"/>
  <c r="K50" i="23"/>
  <c r="J50" i="23"/>
  <c r="I50" i="23"/>
  <c r="H50" i="23"/>
  <c r="G50" i="23"/>
  <c r="F50" i="23"/>
  <c r="E50" i="23"/>
  <c r="Q50" i="23" s="1"/>
  <c r="D50" i="23"/>
  <c r="C50" i="23"/>
  <c r="Q49" i="23"/>
  <c r="Q48" i="23"/>
  <c r="Q47" i="23"/>
  <c r="Q46" i="23"/>
  <c r="Q45" i="23"/>
  <c r="Q44" i="23"/>
  <c r="Q43" i="23"/>
  <c r="P42" i="23"/>
  <c r="O42" i="23"/>
  <c r="N42" i="23"/>
  <c r="M42" i="23"/>
  <c r="L42" i="23"/>
  <c r="K42" i="23"/>
  <c r="J42" i="23"/>
  <c r="I42" i="23"/>
  <c r="H42" i="23"/>
  <c r="G42" i="23"/>
  <c r="F42" i="23"/>
  <c r="F7" i="23" s="1"/>
  <c r="E42" i="23"/>
  <c r="E7" i="23" s="1"/>
  <c r="D42" i="23"/>
  <c r="C42" i="23"/>
  <c r="Q41" i="23"/>
  <c r="Q40" i="23"/>
  <c r="Q39" i="23"/>
  <c r="Q38" i="23"/>
  <c r="Q37" i="23"/>
  <c r="Q36" i="23"/>
  <c r="Q35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Q34" i="23" s="1"/>
  <c r="D34" i="23"/>
  <c r="C34" i="23"/>
  <c r="Q33" i="23"/>
  <c r="Q32" i="23"/>
  <c r="Q31" i="23"/>
  <c r="Q29" i="23"/>
  <c r="Q28" i="23"/>
  <c r="Q27" i="23"/>
  <c r="Q26" i="23"/>
  <c r="Q25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Q24" i="23" s="1"/>
  <c r="D24" i="23"/>
  <c r="C24" i="23"/>
  <c r="Q23" i="23"/>
  <c r="Q22" i="23"/>
  <c r="Q21" i="23"/>
  <c r="Q20" i="23"/>
  <c r="Q19" i="23"/>
  <c r="Q18" i="23"/>
  <c r="Q17" i="23"/>
  <c r="Q16" i="23"/>
  <c r="Q15" i="23"/>
  <c r="P14" i="23"/>
  <c r="O14" i="23"/>
  <c r="O7" i="23" s="1"/>
  <c r="N14" i="23"/>
  <c r="N7" i="23" s="1"/>
  <c r="M14" i="23"/>
  <c r="L14" i="23"/>
  <c r="L7" i="23" s="1"/>
  <c r="K14" i="23"/>
  <c r="J14" i="23"/>
  <c r="I14" i="23"/>
  <c r="H14" i="23"/>
  <c r="G14" i="23"/>
  <c r="F14" i="23"/>
  <c r="E14" i="23"/>
  <c r="Q14" i="23" s="1"/>
  <c r="D14" i="23"/>
  <c r="C14" i="23"/>
  <c r="C7" i="23" s="1"/>
  <c r="Q13" i="23"/>
  <c r="Q12" i="23"/>
  <c r="Q11" i="23"/>
  <c r="Q10" i="23"/>
  <c r="Q9" i="23"/>
  <c r="P8" i="23"/>
  <c r="P7" i="23" s="1"/>
  <c r="O8" i="23"/>
  <c r="O72" i="23" s="1"/>
  <c r="O84" i="23" s="1"/>
  <c r="N8" i="23"/>
  <c r="N72" i="23" s="1"/>
  <c r="N84" i="23" s="1"/>
  <c r="M8" i="23"/>
  <c r="M72" i="23" s="1"/>
  <c r="M84" i="23" s="1"/>
  <c r="L8" i="23"/>
  <c r="K8" i="23"/>
  <c r="K7" i="23" s="1"/>
  <c r="J8" i="23"/>
  <c r="J72" i="23" s="1"/>
  <c r="J84" i="23" s="1"/>
  <c r="I8" i="23"/>
  <c r="I72" i="23" s="1"/>
  <c r="I84" i="23" s="1"/>
  <c r="H8" i="23"/>
  <c r="H72" i="23" s="1"/>
  <c r="H84" i="23" s="1"/>
  <c r="G8" i="23"/>
  <c r="G7" i="23" s="1"/>
  <c r="F8" i="23"/>
  <c r="F72" i="23" s="1"/>
  <c r="F84" i="23" s="1"/>
  <c r="E8" i="23"/>
  <c r="Q8" i="23" s="1"/>
  <c r="D8" i="23"/>
  <c r="D7" i="23" s="1"/>
  <c r="C8" i="23"/>
  <c r="C72" i="23" s="1"/>
  <c r="C84" i="23" s="1"/>
  <c r="AD7" i="23"/>
  <c r="W7" i="23"/>
  <c r="X7" i="23" s="1"/>
  <c r="M7" i="23"/>
  <c r="I7" i="23"/>
  <c r="H7" i="23"/>
  <c r="D50" i="19"/>
  <c r="D24" i="19"/>
  <c r="AC6" i="23" l="1"/>
  <c r="AD6" i="23" s="1"/>
  <c r="Y7" i="23"/>
  <c r="Z7" i="23" s="1"/>
  <c r="AA7" i="23" s="1"/>
  <c r="AB7" i="23" s="1"/>
  <c r="L72" i="23"/>
  <c r="L84" i="23" s="1"/>
  <c r="J7" i="23"/>
  <c r="D72" i="23"/>
  <c r="D84" i="23" s="1"/>
  <c r="P72" i="23"/>
  <c r="P84" i="23" s="1"/>
  <c r="E72" i="23"/>
  <c r="E84" i="23" s="1"/>
  <c r="G72" i="23"/>
  <c r="G84" i="23" s="1"/>
  <c r="Q42" i="23"/>
  <c r="Q7" i="23" s="1"/>
  <c r="Q70" i="19"/>
  <c r="C68" i="19"/>
  <c r="C65" i="19" s="1"/>
  <c r="H65" i="19"/>
  <c r="G65" i="19"/>
  <c r="F65" i="19"/>
  <c r="E65" i="19"/>
  <c r="D65" i="19"/>
  <c r="Q40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C24" i="19"/>
  <c r="Q20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Q10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Q72" i="23" l="1"/>
  <c r="Q84" i="23" s="1"/>
  <c r="K7" i="19"/>
  <c r="E72" i="19"/>
  <c r="J7" i="19"/>
  <c r="O7" i="19"/>
  <c r="B9" i="2"/>
  <c r="B8" i="2"/>
  <c r="Q16" i="19"/>
  <c r="Q17" i="19"/>
  <c r="Q18" i="19"/>
  <c r="D82" i="19"/>
  <c r="C82" i="19"/>
  <c r="Q71" i="19"/>
  <c r="Q69" i="19"/>
  <c r="Q68" i="19"/>
  <c r="Q67" i="19"/>
  <c r="Q66" i="19"/>
  <c r="Q64" i="19"/>
  <c r="Q63" i="19"/>
  <c r="Q62" i="19"/>
  <c r="Q61" i="19"/>
  <c r="P60" i="19"/>
  <c r="O60" i="19"/>
  <c r="O72" i="19" s="1"/>
  <c r="N60" i="19"/>
  <c r="M60" i="19"/>
  <c r="L60" i="19"/>
  <c r="K60" i="19"/>
  <c r="J60" i="19"/>
  <c r="I60" i="19"/>
  <c r="H60" i="19"/>
  <c r="G60" i="19"/>
  <c r="F60" i="19"/>
  <c r="F7" i="19" s="1"/>
  <c r="E60" i="19"/>
  <c r="D60" i="19"/>
  <c r="C60" i="19"/>
  <c r="Q59" i="19"/>
  <c r="Q58" i="19"/>
  <c r="Q57" i="19"/>
  <c r="Q56" i="19"/>
  <c r="Q54" i="19"/>
  <c r="Q53" i="19"/>
  <c r="Q52" i="19"/>
  <c r="Q51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C50" i="19"/>
  <c r="Q49" i="19"/>
  <c r="Q48" i="19"/>
  <c r="Q47" i="19"/>
  <c r="Q46" i="19"/>
  <c r="Q45" i="19"/>
  <c r="Q44" i="19"/>
  <c r="Q43" i="19"/>
  <c r="P42" i="19"/>
  <c r="O42" i="19"/>
  <c r="N42" i="19"/>
  <c r="N72" i="19" s="1"/>
  <c r="M42" i="19"/>
  <c r="M72" i="19" s="1"/>
  <c r="L42" i="19"/>
  <c r="K42" i="19"/>
  <c r="K72" i="19" s="1"/>
  <c r="J42" i="19"/>
  <c r="J72" i="19" s="1"/>
  <c r="I42" i="19"/>
  <c r="I72" i="19" s="1"/>
  <c r="H42" i="19"/>
  <c r="G42" i="19"/>
  <c r="F42" i="19"/>
  <c r="F72" i="19" s="1"/>
  <c r="E42" i="19"/>
  <c r="E7" i="19" s="1"/>
  <c r="D42" i="19"/>
  <c r="C42" i="19"/>
  <c r="C72" i="19" s="1"/>
  <c r="Q41" i="19"/>
  <c r="Q39" i="19"/>
  <c r="Q38" i="19"/>
  <c r="Q37" i="19"/>
  <c r="Q36" i="19"/>
  <c r="Q35" i="19"/>
  <c r="Q33" i="19"/>
  <c r="Q32" i="19"/>
  <c r="Q31" i="19"/>
  <c r="Q29" i="19"/>
  <c r="Q28" i="19"/>
  <c r="Q27" i="19"/>
  <c r="Q26" i="19"/>
  <c r="Q25" i="19"/>
  <c r="Q23" i="19"/>
  <c r="Q22" i="19"/>
  <c r="Q21" i="19"/>
  <c r="Q19" i="19"/>
  <c r="Q15" i="19"/>
  <c r="Q13" i="19"/>
  <c r="Q12" i="19"/>
  <c r="Q11" i="19"/>
  <c r="Q9" i="19"/>
  <c r="AD7" i="19"/>
  <c r="W7" i="19"/>
  <c r="G7" i="19" l="1"/>
  <c r="G72" i="19"/>
  <c r="G84" i="19" s="1"/>
  <c r="Q50" i="19"/>
  <c r="I7" i="19"/>
  <c r="D72" i="19"/>
  <c r="D7" i="19"/>
  <c r="L72" i="19"/>
  <c r="L7" i="19"/>
  <c r="N7" i="19"/>
  <c r="M7" i="19"/>
  <c r="C7" i="19"/>
  <c r="H7" i="19"/>
  <c r="H72" i="19"/>
  <c r="P7" i="19"/>
  <c r="P72" i="19"/>
  <c r="Q60" i="19"/>
  <c r="C84" i="19"/>
  <c r="J84" i="19"/>
  <c r="N84" i="19"/>
  <c r="F84" i="19"/>
  <c r="H84" i="19"/>
  <c r="Q24" i="19"/>
  <c r="Q14" i="19"/>
  <c r="Q42" i="19"/>
  <c r="Q65" i="19"/>
  <c r="Q8" i="19"/>
  <c r="K84" i="19"/>
  <c r="L84" i="19"/>
  <c r="P84" i="19"/>
  <c r="O84" i="19"/>
  <c r="Q34" i="19"/>
  <c r="X7" i="19"/>
  <c r="Y7" i="19" s="1"/>
  <c r="Z7" i="19" s="1"/>
  <c r="AA7" i="19" s="1"/>
  <c r="AB7" i="19" s="1"/>
  <c r="M84" i="19"/>
  <c r="E84" i="19"/>
  <c r="I84" i="19"/>
  <c r="Q7" i="19" l="1"/>
  <c r="Q72" i="19"/>
  <c r="Q84" i="19" s="1"/>
  <c r="D84" i="19"/>
  <c r="AC6" i="19"/>
  <c r="AD6" i="19" s="1"/>
  <c r="C51" i="2" l="1"/>
  <c r="C61" i="2"/>
  <c r="C66" i="2"/>
  <c r="C25" i="2" l="1"/>
  <c r="C9" i="2"/>
  <c r="C15" i="2"/>
  <c r="B61" i="2"/>
  <c r="C84" i="2"/>
  <c r="B69" i="2"/>
  <c r="B66" i="2"/>
  <c r="C43" i="2"/>
  <c r="B15" i="2"/>
  <c r="B25" i="2"/>
  <c r="B35" i="2"/>
  <c r="B51" i="2"/>
  <c r="B43" i="2"/>
  <c r="B84" i="2"/>
  <c r="C8" i="2" l="1"/>
  <c r="C73" i="2" s="1"/>
  <c r="C86" i="2" s="1"/>
  <c r="B73" i="2"/>
  <c r="B86" i="2" s="1"/>
</calcChain>
</file>

<file path=xl/sharedStrings.xml><?xml version="1.0" encoding="utf-8"?>
<sst xmlns="http://schemas.openxmlformats.org/spreadsheetml/2006/main" count="307" uniqueCount="125">
  <si>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</si>
  <si>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</si>
  <si>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</si>
  <si>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</si>
  <si>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</si>
  <si>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</si>
  <si>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</si>
  <si>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</si>
  <si>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</si>
  <si>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</si>
  <si>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</si>
  <si>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</si>
  <si>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</si>
  <si>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</si>
  <si>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</si>
  <si>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</si>
  <si>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</si>
  <si>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</si>
  <si>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</si>
  <si>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</si>
  <si>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</si>
  <si>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</si>
  <si>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</si>
  <si>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</si>
  <si>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</si>
  <si>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</si>
  <si>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</si>
  <si>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</si>
  <si>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</si>
  <si>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</si>
  <si>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</si>
  <si>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</si>
  <si>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</si>
  <si>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</si>
  <si>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</si>
  <si>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</si>
  <si>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</si>
  <si>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</si>
  <si>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</si>
  <si>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</si>
  <si>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</si>
  <si>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</si>
  <si>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</si>
  <si>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</si>
  <si>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</si>
  <si>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</si>
  <si>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</si>
  <si>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</si>
  <si>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</si>
  <si>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</si>
  <si>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</si>
  <si>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</si>
  <si>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</si>
  <si>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</si>
  <si>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</si>
  <si>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</si>
  <si>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</si>
  <si>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</si>
  <si>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</si>
  <si>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</si>
  <si>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</si>
  <si>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</si>
  <si>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</si>
  <si>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</si>
  <si>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</si>
  <si>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</si>
  <si>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</si>
  <si>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</si>
  <si>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</si>
  <si>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</si>
  <si>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</si>
  <si>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</si>
  <si>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</si>
  <si>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</si>
  <si>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</si>
  <si>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</si>
  <si>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</si>
  <si>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</si>
  <si>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</si>
  <si>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</si>
  <si>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</si>
  <si>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</si>
  <si>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</si>
  <si>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</si>
  <si>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</si>
  <si>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</si>
  <si>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</si>
  <si>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</si>
  <si>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</si>
  <si>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</si>
  <si>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</si>
  <si>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</si>
  <si>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</si>
  <si>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</si>
  <si>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</si>
  <si>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</si>
  <si>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</si>
  <si>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</si>
  <si>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</si>
  <si>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</si>
  <si>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</si>
  <si>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</si>
  <si>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</si>
  <si>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</si>
  <si>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</si>
  <si>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</si>
  <si>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</si>
  <si>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</si>
  <si>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</si>
  <si>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</si>
  <si>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</si>
  <si>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</si>
  <si>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</si>
  <si>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</si>
  <si>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</si>
  <si>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</si>
  <si>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</si>
  <si>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Año 2023</t>
  </si>
  <si>
    <t>Ejecución de Gastos y Aplicaciones Financieras</t>
  </si>
  <si>
    <t>En RD$ Gasto Devengado</t>
  </si>
  <si>
    <t>Fecha de registro: hasta el 01 de Marzo 2023</t>
  </si>
  <si>
    <t>Fecha de imputación: hasta el 28 de Febrero de 2023</t>
  </si>
  <si>
    <t>Presupuesto Modificado Marzo</t>
  </si>
  <si>
    <t>Fecha de registro: hasta el 03 de Abril 2023</t>
  </si>
  <si>
    <t>Fecha de imputación: hasta el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</si>
</sst>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7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1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/>
    </xf>
    <xf numFmtId="4" fontId="7" fillId="0" borderId="5" xfId="5" applyNumberFormat="1" applyFont="1" applyFill="1" applyBorder="1" applyAlignment="1">
      <alignment horizontal="right"/>
    </xf>
    <xf numFmtId="4" fontId="7" fillId="0" borderId="5" xfId="1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7" fillId="0" borderId="0" xfId="0" applyNumberFormat="1" applyFon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6">
    <cellStyle name="Millares" xfId="1" builtinId="3"/>
    <cellStyle name="Millares 2" xfId="4"/>
    <cellStyle name="Moneda" xfId="5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733425</xdr:colOff>
      <xdr:row>0</xdr:row>
      <xdr:rowOff>0</xdr:rowOff>
    </xdr:from>
    <xdr:to>
      <xdr:col>4</xdr:col>
      <xdr:colOff>407671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0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69" zoomScaleNormal="100" workbookViewId="0">
      <selection activeCell="A90" sqref="A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25" t="s">
        <v>101</v>
      </c>
      <c r="B1" s="125"/>
      <c r="C1" s="125"/>
      <c r="E1" s="9" t="s">
        <v>38</v>
      </c>
    </row>
    <row r="2" spans="1:6" ht="18.75" x14ac:dyDescent="0.25">
      <c r="A2" s="125" t="s">
        <v>108</v>
      </c>
      <c r="B2" s="125"/>
      <c r="C2" s="125"/>
      <c r="E2" s="15" t="s">
        <v>97</v>
      </c>
    </row>
    <row r="3" spans="1:6" ht="18.75" x14ac:dyDescent="0.25">
      <c r="A3" s="125" t="s">
        <v>117</v>
      </c>
      <c r="B3" s="125"/>
      <c r="C3" s="125"/>
      <c r="E3" s="15" t="s">
        <v>98</v>
      </c>
    </row>
    <row r="4" spans="1:6" ht="18.75" x14ac:dyDescent="0.3">
      <c r="A4" s="126" t="s">
        <v>99</v>
      </c>
      <c r="B4" s="126"/>
      <c r="C4" s="126"/>
      <c r="E4" s="9" t="s">
        <v>93</v>
      </c>
    </row>
    <row r="5" spans="1:6" x14ac:dyDescent="0.25">
      <c r="A5" s="122" t="s">
        <v>36</v>
      </c>
      <c r="B5" s="122"/>
      <c r="C5" s="122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335288000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244840000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175419179</v>
      </c>
      <c r="C10" s="27">
        <v>0</v>
      </c>
      <c r="E10" s="18"/>
    </row>
    <row r="11" spans="1:6" x14ac:dyDescent="0.25">
      <c r="A11" s="8" t="s">
        <v>4</v>
      </c>
      <c r="B11" s="29">
        <v>35256000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9">
        <v>600000</v>
      </c>
      <c r="C13" s="27">
        <v>0</v>
      </c>
    </row>
    <row r="14" spans="1:6" x14ac:dyDescent="0.25">
      <c r="A14" s="8" t="s">
        <v>6</v>
      </c>
      <c r="B14" s="29">
        <v>23564821</v>
      </c>
      <c r="C14" s="27">
        <v>0</v>
      </c>
    </row>
    <row r="15" spans="1:6" x14ac:dyDescent="0.25">
      <c r="A15" s="3" t="s">
        <v>7</v>
      </c>
      <c r="B15" s="4">
        <f>B16+B17+B18+B19+B20+B21+B22+B23+B24</f>
        <v>73781000</v>
      </c>
      <c r="C15" s="28">
        <f>C16+C17+C18+C19+C20+C21+C22+C23+C24</f>
        <v>0</v>
      </c>
    </row>
    <row r="16" spans="1:6" x14ac:dyDescent="0.25">
      <c r="A16" s="8" t="s">
        <v>8</v>
      </c>
      <c r="B16" s="29">
        <v>10960000</v>
      </c>
      <c r="C16" s="27">
        <v>0</v>
      </c>
    </row>
    <row r="17" spans="1:7" x14ac:dyDescent="0.25">
      <c r="A17" s="8" t="s">
        <v>9</v>
      </c>
      <c r="B17" s="29">
        <v>3180000</v>
      </c>
      <c r="C17" s="27">
        <v>0</v>
      </c>
    </row>
    <row r="18" spans="1:7" x14ac:dyDescent="0.25">
      <c r="A18" s="8" t="s">
        <v>10</v>
      </c>
      <c r="B18" s="29">
        <v>500000</v>
      </c>
      <c r="C18" s="27">
        <v>0</v>
      </c>
    </row>
    <row r="19" spans="1:7" ht="18" customHeight="1" x14ac:dyDescent="0.25">
      <c r="A19" s="8" t="s">
        <v>11</v>
      </c>
      <c r="B19" s="29">
        <v>300000</v>
      </c>
      <c r="C19" s="27">
        <v>0</v>
      </c>
    </row>
    <row r="20" spans="1:7" x14ac:dyDescent="0.25">
      <c r="A20" s="8" t="s">
        <v>12</v>
      </c>
      <c r="B20" s="29">
        <v>13010000</v>
      </c>
      <c r="C20" s="27">
        <v>0</v>
      </c>
      <c r="G20" s="36"/>
    </row>
    <row r="21" spans="1:7" x14ac:dyDescent="0.25">
      <c r="A21" s="8" t="s">
        <v>13</v>
      </c>
      <c r="B21" s="29">
        <v>5752000</v>
      </c>
      <c r="C21" s="27">
        <v>0</v>
      </c>
    </row>
    <row r="22" spans="1:7" x14ac:dyDescent="0.25">
      <c r="A22" s="8" t="s">
        <v>14</v>
      </c>
      <c r="B22" s="29">
        <v>4365000</v>
      </c>
      <c r="C22" s="27">
        <v>0</v>
      </c>
      <c r="G22" s="36"/>
    </row>
    <row r="23" spans="1:7" x14ac:dyDescent="0.25">
      <c r="A23" s="8" t="s">
        <v>15</v>
      </c>
      <c r="B23" s="29">
        <v>30489000</v>
      </c>
      <c r="C23" s="27">
        <v>0</v>
      </c>
    </row>
    <row r="24" spans="1:7" x14ac:dyDescent="0.25">
      <c r="A24" s="8" t="s">
        <v>40</v>
      </c>
      <c r="B24" s="29">
        <v>5225000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B26+B27+B28+B29+B30+B31+B32+B33+B34</f>
        <v>14267000</v>
      </c>
      <c r="C25" s="28">
        <f>C26+C27+C28+C29+C30+C31+C32+C33+C34</f>
        <v>0</v>
      </c>
    </row>
    <row r="26" spans="1:7" x14ac:dyDescent="0.25">
      <c r="A26" s="8" t="s">
        <v>17</v>
      </c>
      <c r="B26" s="29">
        <v>750000</v>
      </c>
      <c r="C26" s="27">
        <v>0</v>
      </c>
    </row>
    <row r="27" spans="1:7" x14ac:dyDescent="0.25">
      <c r="A27" s="8" t="s">
        <v>18</v>
      </c>
      <c r="B27" s="29">
        <v>350000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300000</v>
      </c>
      <c r="C30" s="27">
        <v>0</v>
      </c>
    </row>
    <row r="31" spans="1:7" x14ac:dyDescent="0.25">
      <c r="A31" s="8" t="s">
        <v>22</v>
      </c>
      <c r="B31" s="27">
        <v>20000</v>
      </c>
      <c r="C31" s="27">
        <v>0</v>
      </c>
    </row>
    <row r="32" spans="1:7" x14ac:dyDescent="0.25">
      <c r="A32" s="8" t="s">
        <v>23</v>
      </c>
      <c r="B32" s="29">
        <v>8550000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9">
        <v>3667000</v>
      </c>
      <c r="C34" s="27">
        <v>0</v>
      </c>
    </row>
    <row r="35" spans="1:3" x14ac:dyDescent="0.25">
      <c r="A35" s="3" t="s">
        <v>25</v>
      </c>
      <c r="B35" s="4">
        <f>B36+B37+B38+B39+B40+B41+B42</f>
        <v>1900000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1700000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4">
        <f>B52+B53+B54+B55+B56+B57+B58+B59+B60</f>
        <v>500000</v>
      </c>
      <c r="C51" s="28">
        <f>C52+C53+C54+C55+C56+C57+C58+C59+C60</f>
        <v>0</v>
      </c>
    </row>
    <row r="52" spans="1:3" x14ac:dyDescent="0.25">
      <c r="A52" s="8" t="s">
        <v>29</v>
      </c>
      <c r="B52" s="29">
        <v>400000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9">
        <v>100000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335288000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335288000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21" t="s">
        <v>116</v>
      </c>
      <c r="C94" s="121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22" t="s">
        <v>104</v>
      </c>
      <c r="C95" s="122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23" t="s">
        <v>110</v>
      </c>
      <c r="B99" s="123"/>
      <c r="E99" s="21"/>
      <c r="F99" s="21"/>
      <c r="G99" s="21"/>
      <c r="H99" s="21"/>
      <c r="I99" s="21"/>
      <c r="J99" s="21"/>
    </row>
    <row r="100" spans="1:10" x14ac:dyDescent="0.25">
      <c r="A100" s="124" t="s">
        <v>105</v>
      </c>
      <c r="B100" s="124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pane xSplit="2" ySplit="6" topLeftCell="C7" activePane="bottomRight" state="frozen"/>
      <selection activeCell="O53" sqref="O53"/>
      <selection pane="topRight" activeCell="O53" sqref="O53"/>
      <selection pane="bottomLeft" activeCell="O53" sqref="O53"/>
      <selection pane="bottomRight" activeCell="D99" sqref="D99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9.28515625" style="35" bestFit="1" customWidth="1"/>
    <col min="5" max="5" width="14.5703125" style="35" customWidth="1"/>
    <col min="6" max="6" width="13.5703125" style="40" customWidth="1"/>
    <col min="7" max="7" width="14.85546875" style="35" customWidth="1"/>
    <col min="8" max="8" width="13.140625" style="35" hidden="1" customWidth="1"/>
    <col min="9" max="10" width="11.5703125" style="35" hidden="1" customWidth="1"/>
    <col min="11" max="11" width="11.85546875" style="35" hidden="1" customWidth="1"/>
    <col min="12" max="12" width="12.140625" style="35" hidden="1" customWidth="1"/>
    <col min="13" max="13" width="14.140625" style="35" hidden="1" customWidth="1"/>
    <col min="14" max="14" width="13.85546875" style="35" hidden="1" customWidth="1"/>
    <col min="15" max="16" width="13.140625" style="35" hidden="1" customWidth="1"/>
    <col min="17" max="17" width="12.5703125" style="43" bestFit="1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7" t="s">
        <v>101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S1" s="15" t="s">
        <v>94</v>
      </c>
    </row>
    <row r="2" spans="1:30" ht="15.75" x14ac:dyDescent="0.25">
      <c r="A2" s="47"/>
      <c r="B2" s="128" t="s">
        <v>108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S2" s="15"/>
    </row>
    <row r="3" spans="1:30" ht="15.75" x14ac:dyDescent="0.25">
      <c r="A3" s="47"/>
      <c r="B3" s="128" t="s">
        <v>117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S3" s="46"/>
    </row>
    <row r="4" spans="1:30" ht="15.75" x14ac:dyDescent="0.25">
      <c r="A4" s="47"/>
      <c r="B4" s="127" t="s">
        <v>118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S4" s="46"/>
    </row>
    <row r="5" spans="1:30" ht="42.6" customHeight="1" x14ac:dyDescent="0.25">
      <c r="A5" s="47"/>
      <c r="B5" s="49"/>
      <c r="C5" s="49"/>
      <c r="D5" s="49"/>
      <c r="E5" s="129" t="s">
        <v>119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71"/>
      <c r="Q5" s="49"/>
      <c r="S5" s="46"/>
    </row>
    <row r="6" spans="1:30" ht="25.5" x14ac:dyDescent="0.25">
      <c r="A6" s="47"/>
      <c r="B6" s="50" t="s">
        <v>0</v>
      </c>
      <c r="C6" s="51" t="s">
        <v>37</v>
      </c>
      <c r="D6" s="52" t="s">
        <v>122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495664074.12</v>
      </c>
      <c r="E7" s="80">
        <f t="shared" si="0"/>
        <v>20245549.07</v>
      </c>
      <c r="F7" s="101">
        <f t="shared" si="0"/>
        <v>23978356.990000002</v>
      </c>
      <c r="G7" s="102">
        <f t="shared" si="0"/>
        <v>29098235.179999996</v>
      </c>
      <c r="H7" s="102">
        <f t="shared" si="0"/>
        <v>0</v>
      </c>
      <c r="I7" s="102">
        <f t="shared" si="0"/>
        <v>0</v>
      </c>
      <c r="J7" s="102">
        <f t="shared" si="0"/>
        <v>0</v>
      </c>
      <c r="K7" s="102">
        <f t="shared" si="0"/>
        <v>0</v>
      </c>
      <c r="L7" s="102">
        <f t="shared" si="0"/>
        <v>0</v>
      </c>
      <c r="M7" s="102">
        <f t="shared" si="0"/>
        <v>0</v>
      </c>
      <c r="N7" s="102">
        <f t="shared" si="0"/>
        <v>0</v>
      </c>
      <c r="O7" s="102">
        <f t="shared" si="0"/>
        <v>0</v>
      </c>
      <c r="P7" s="102">
        <f t="shared" si="0"/>
        <v>0</v>
      </c>
      <c r="Q7" s="81">
        <f t="shared" si="0"/>
        <v>73322141.239999995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271306000</v>
      </c>
      <c r="E8" s="84">
        <f>E9+E10+E11+E12+E13</f>
        <v>16425306.469999999</v>
      </c>
      <c r="F8" s="103">
        <f t="shared" ref="F8:P8" si="2">F9+F10+F11+F12+F13</f>
        <v>16845266.710000001</v>
      </c>
      <c r="G8" s="103">
        <f t="shared" si="2"/>
        <v>17101256.109999999</v>
      </c>
      <c r="H8" s="103">
        <f t="shared" si="2"/>
        <v>0</v>
      </c>
      <c r="I8" s="103">
        <f t="shared" si="2"/>
        <v>0</v>
      </c>
      <c r="J8" s="103">
        <f>J9+J10+J11+J12+J13</f>
        <v>0</v>
      </c>
      <c r="K8" s="103">
        <f t="shared" si="2"/>
        <v>0</v>
      </c>
      <c r="L8" s="103">
        <f t="shared" si="2"/>
        <v>0</v>
      </c>
      <c r="M8" s="103">
        <f t="shared" si="2"/>
        <v>0</v>
      </c>
      <c r="N8" s="103">
        <f>N9+N10+N11+N12+N13</f>
        <v>0</v>
      </c>
      <c r="O8" s="103">
        <f t="shared" si="2"/>
        <v>0</v>
      </c>
      <c r="P8" s="103">
        <f t="shared" si="2"/>
        <v>0</v>
      </c>
      <c r="Q8" s="84">
        <f>E8+F8+G8+H8+I8+J8+K8+L8+M8+N8+O8+P8</f>
        <v>50371829.289999999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6">
        <v>203516179</v>
      </c>
      <c r="E9" s="86">
        <v>13193666.67</v>
      </c>
      <c r="F9" s="86">
        <v>13246000</v>
      </c>
      <c r="G9" s="86">
        <v>13533456.85</v>
      </c>
      <c r="H9" s="104"/>
      <c r="I9" s="104"/>
      <c r="J9" s="104"/>
      <c r="K9" s="104"/>
      <c r="L9" s="104"/>
      <c r="M9" s="104"/>
      <c r="N9" s="104"/>
      <c r="O9" s="104"/>
      <c r="P9" s="104"/>
      <c r="Q9" s="87">
        <f>E9+F9+G9+H9+I9+J9+K9+L9+M9+N9+O9+P9</f>
        <v>39973123.520000003</v>
      </c>
    </row>
    <row r="10" spans="1:30" ht="13.5" customHeight="1" x14ac:dyDescent="0.25">
      <c r="A10" s="47"/>
      <c r="B10" s="64" t="s">
        <v>4</v>
      </c>
      <c r="C10" s="88">
        <v>35256000</v>
      </c>
      <c r="D10" s="86">
        <v>32526000</v>
      </c>
      <c r="E10" s="86">
        <v>675262.71</v>
      </c>
      <c r="F10" s="86">
        <v>675462.3</v>
      </c>
      <c r="G10" s="36">
        <v>690400</v>
      </c>
      <c r="H10" s="104"/>
      <c r="I10" s="104"/>
      <c r="J10" s="104"/>
      <c r="K10" s="104"/>
      <c r="L10" s="104"/>
      <c r="M10" s="104"/>
      <c r="N10" s="104"/>
      <c r="O10" s="104"/>
      <c r="P10" s="104"/>
      <c r="Q10" s="70">
        <f t="shared" ref="Q10:Q29" si="3">E10+F10+G10+H10+I10+J10+K10+L10+M10+N10+O10+P10</f>
        <v>2041125.01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5">
        <v>918060</v>
      </c>
      <c r="H11" s="100"/>
      <c r="I11" s="104"/>
      <c r="J11" s="100"/>
      <c r="K11" s="104"/>
      <c r="L11" s="100"/>
      <c r="M11" s="104"/>
      <c r="N11" s="104"/>
      <c r="O11" s="104"/>
      <c r="P11" s="104"/>
      <c r="Q11" s="70">
        <f>E11+F11+G11+H11+I11+J11+K11+L11+M11+N11+O11+P11</f>
        <v>2565420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9">
        <v>24663821</v>
      </c>
      <c r="E13" s="86">
        <v>1912877.09</v>
      </c>
      <c r="F13" s="86">
        <v>1919944.41</v>
      </c>
      <c r="G13" s="36">
        <v>1959339.26</v>
      </c>
      <c r="H13" s="104"/>
      <c r="I13" s="104"/>
      <c r="J13" s="104"/>
      <c r="K13" s="104"/>
      <c r="L13" s="104"/>
      <c r="M13" s="104"/>
      <c r="N13" s="104"/>
      <c r="O13" s="104"/>
      <c r="P13" s="104"/>
      <c r="Q13" s="86">
        <f>E13+F13+G13+H13+I13+J13+K13+L13+M13+N13+O13+P13</f>
        <v>5792160.7599999998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160913999.90000001</v>
      </c>
      <c r="E14" s="84">
        <f t="shared" ref="E14:P14" si="4">E15+E16+E17+E18+E19+E20+E21+E22+E23</f>
        <v>3218502.6</v>
      </c>
      <c r="F14" s="103">
        <f t="shared" si="4"/>
        <v>6197603.8200000003</v>
      </c>
      <c r="G14" s="103">
        <f t="shared" si="4"/>
        <v>10107866.68</v>
      </c>
      <c r="H14" s="103">
        <f t="shared" si="4"/>
        <v>0</v>
      </c>
      <c r="I14" s="103">
        <f t="shared" si="4"/>
        <v>0</v>
      </c>
      <c r="J14" s="103">
        <f t="shared" si="4"/>
        <v>0</v>
      </c>
      <c r="K14" s="103">
        <f t="shared" si="4"/>
        <v>0</v>
      </c>
      <c r="L14" s="103">
        <f t="shared" si="4"/>
        <v>0</v>
      </c>
      <c r="M14" s="103">
        <f t="shared" si="4"/>
        <v>0</v>
      </c>
      <c r="N14" s="103">
        <f t="shared" si="4"/>
        <v>0</v>
      </c>
      <c r="O14" s="103">
        <f t="shared" si="4"/>
        <v>0</v>
      </c>
      <c r="P14" s="103">
        <f t="shared" si="4"/>
        <v>0</v>
      </c>
      <c r="Q14" s="91">
        <f t="shared" si="3"/>
        <v>19523973.100000001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10960000</v>
      </c>
      <c r="E15" s="86">
        <v>1138844.95</v>
      </c>
      <c r="F15" s="86">
        <v>1296419.32</v>
      </c>
      <c r="G15" s="86">
        <v>1319069.1200000001</v>
      </c>
      <c r="H15" s="104"/>
      <c r="I15" s="104"/>
      <c r="J15" s="104"/>
      <c r="K15" s="104"/>
      <c r="L15" s="104"/>
      <c r="M15" s="104"/>
      <c r="N15" s="104"/>
      <c r="O15" s="104"/>
      <c r="P15" s="104"/>
      <c r="Q15" s="86">
        <f t="shared" si="3"/>
        <v>3754333.39</v>
      </c>
    </row>
    <row r="16" spans="1:30" x14ac:dyDescent="0.25">
      <c r="A16" s="47"/>
      <c r="B16" s="64" t="s">
        <v>9</v>
      </c>
      <c r="C16" s="92">
        <v>3180000</v>
      </c>
      <c r="D16" s="92">
        <v>14030000</v>
      </c>
      <c r="E16" s="86">
        <v>75000</v>
      </c>
      <c r="F16" s="86">
        <v>233795.24</v>
      </c>
      <c r="G16" s="86">
        <v>129800</v>
      </c>
      <c r="H16" s="100"/>
      <c r="I16" s="104"/>
      <c r="J16" s="104"/>
      <c r="K16" s="104"/>
      <c r="L16" s="104"/>
      <c r="M16" s="104"/>
      <c r="N16" s="104"/>
      <c r="O16" s="104"/>
      <c r="P16" s="104"/>
      <c r="Q16" s="86">
        <f t="shared" si="3"/>
        <v>438595.24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1940000</v>
      </c>
      <c r="E17" s="86">
        <v>9300</v>
      </c>
      <c r="F17" s="86">
        <v>10000</v>
      </c>
      <c r="G17" s="86">
        <v>16550</v>
      </c>
      <c r="H17" s="104"/>
      <c r="I17" s="104"/>
      <c r="J17" s="104"/>
      <c r="K17" s="104"/>
      <c r="L17" s="104"/>
      <c r="M17" s="100"/>
      <c r="N17" s="104"/>
      <c r="O17" s="104"/>
      <c r="P17" s="69"/>
      <c r="Q17" s="86">
        <f t="shared" si="3"/>
        <v>35850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1728000</v>
      </c>
      <c r="E18" s="86">
        <v>4600</v>
      </c>
      <c r="F18" s="86">
        <v>58333.32</v>
      </c>
      <c r="G18" s="86">
        <v>145566.64000000001</v>
      </c>
      <c r="H18" s="100"/>
      <c r="I18" s="104"/>
      <c r="J18" s="100"/>
      <c r="K18" s="104"/>
      <c r="L18" s="104"/>
      <c r="M18" s="100"/>
      <c r="N18" s="104"/>
      <c r="O18" s="104"/>
      <c r="P18" s="104"/>
      <c r="Q18" s="86">
        <f t="shared" si="3"/>
        <v>208499.96000000002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28393999.899999999</v>
      </c>
      <c r="E19" s="86">
        <v>1050731</v>
      </c>
      <c r="F19" s="86">
        <v>1653038.99</v>
      </c>
      <c r="G19" s="86">
        <v>1281726.6000000001</v>
      </c>
      <c r="H19" s="104"/>
      <c r="I19" s="104"/>
      <c r="J19" s="104"/>
      <c r="K19" s="100"/>
      <c r="L19" s="104"/>
      <c r="M19" s="104"/>
      <c r="N19" s="104"/>
      <c r="O19" s="104"/>
      <c r="P19" s="104"/>
      <c r="Q19" s="86">
        <f t="shared" si="3"/>
        <v>3985496.5900000003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5752000</v>
      </c>
      <c r="E20" s="86">
        <v>57052.32</v>
      </c>
      <c r="F20" s="86">
        <v>218081.2</v>
      </c>
      <c r="G20" s="86">
        <v>372962.94</v>
      </c>
      <c r="H20" s="100"/>
      <c r="I20" s="100"/>
      <c r="J20" s="104"/>
      <c r="K20" s="104"/>
      <c r="L20" s="104"/>
      <c r="M20" s="104"/>
      <c r="N20" s="104"/>
      <c r="O20" s="104"/>
      <c r="P20" s="104"/>
      <c r="Q20" s="86">
        <f t="shared" si="3"/>
        <v>648096.46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19490000</v>
      </c>
      <c r="E21" s="100">
        <v>0</v>
      </c>
      <c r="F21" s="100">
        <v>234643</v>
      </c>
      <c r="G21" s="100">
        <v>1763843.5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8">
        <f t="shared" si="3"/>
        <v>1998486.5</v>
      </c>
    </row>
    <row r="22" spans="1:17" x14ac:dyDescent="0.25">
      <c r="A22" s="47"/>
      <c r="B22" s="64" t="s">
        <v>15</v>
      </c>
      <c r="C22" s="92">
        <v>30489000</v>
      </c>
      <c r="D22" s="92">
        <v>69295000</v>
      </c>
      <c r="E22" s="86">
        <v>882974.33</v>
      </c>
      <c r="F22" s="86">
        <v>1653635.44</v>
      </c>
      <c r="G22" s="86">
        <v>4415429.54</v>
      </c>
      <c r="H22" s="104"/>
      <c r="I22" s="104"/>
      <c r="J22" s="104"/>
      <c r="K22" s="104"/>
      <c r="L22" s="104"/>
      <c r="M22" s="104"/>
      <c r="N22" s="104"/>
      <c r="O22" s="104"/>
      <c r="P22" s="104"/>
      <c r="Q22" s="87">
        <f t="shared" si="3"/>
        <v>6952039.3100000005</v>
      </c>
    </row>
    <row r="23" spans="1:17" x14ac:dyDescent="0.25">
      <c r="A23" s="47"/>
      <c r="B23" s="64" t="s">
        <v>40</v>
      </c>
      <c r="C23" s="92">
        <v>5225000</v>
      </c>
      <c r="D23" s="86">
        <v>9325000</v>
      </c>
      <c r="E23" s="100">
        <v>0</v>
      </c>
      <c r="F23" s="86">
        <v>839657.31</v>
      </c>
      <c r="G23" s="86">
        <v>662918.34</v>
      </c>
      <c r="H23" s="100"/>
      <c r="I23" s="104"/>
      <c r="J23" s="104"/>
      <c r="K23" s="104"/>
      <c r="L23" s="104"/>
      <c r="M23" s="104"/>
      <c r="N23" s="104"/>
      <c r="O23" s="104"/>
      <c r="P23" s="104"/>
      <c r="Q23" s="108">
        <f t="shared" si="3"/>
        <v>1502575.65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22854074.219999999</v>
      </c>
      <c r="E24" s="84">
        <f t="shared" ref="E24:P24" si="5">E25+E26+E27+E28+E29+E30+E31+E32+E33</f>
        <v>601740</v>
      </c>
      <c r="F24" s="103">
        <f t="shared" si="5"/>
        <v>935486.46000000008</v>
      </c>
      <c r="G24" s="106">
        <f t="shared" si="5"/>
        <v>408331.74</v>
      </c>
      <c r="H24" s="106">
        <f t="shared" si="5"/>
        <v>0</v>
      </c>
      <c r="I24" s="106">
        <f t="shared" si="5"/>
        <v>0</v>
      </c>
      <c r="J24" s="106">
        <f t="shared" si="5"/>
        <v>0</v>
      </c>
      <c r="K24" s="106">
        <f t="shared" si="5"/>
        <v>0</v>
      </c>
      <c r="L24" s="106">
        <f t="shared" si="5"/>
        <v>0</v>
      </c>
      <c r="M24" s="106">
        <f t="shared" si="5"/>
        <v>0</v>
      </c>
      <c r="N24" s="106">
        <f t="shared" si="5"/>
        <v>0</v>
      </c>
      <c r="O24" s="106">
        <f t="shared" si="5"/>
        <v>0</v>
      </c>
      <c r="P24" s="106">
        <f t="shared" si="5"/>
        <v>0</v>
      </c>
      <c r="Q24" s="90">
        <f t="shared" si="3"/>
        <v>1945558.2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707050</v>
      </c>
      <c r="E25" s="87">
        <v>8790</v>
      </c>
      <c r="F25" s="87">
        <v>243640.66</v>
      </c>
      <c r="G25" s="87">
        <v>148530.47</v>
      </c>
      <c r="H25" s="104"/>
      <c r="I25" s="104"/>
      <c r="J25" s="104"/>
      <c r="K25" s="104"/>
      <c r="L25" s="104"/>
      <c r="M25" s="104"/>
      <c r="N25" s="104"/>
      <c r="O25" s="104"/>
      <c r="P25" s="104"/>
      <c r="Q25" s="87">
        <f t="shared" si="3"/>
        <v>400961.13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250000</v>
      </c>
      <c r="E26" s="105">
        <v>0</v>
      </c>
      <c r="F26" s="105">
        <v>0</v>
      </c>
      <c r="G26" s="105">
        <v>0</v>
      </c>
      <c r="H26" s="105"/>
      <c r="I26" s="105"/>
      <c r="J26" s="104"/>
      <c r="K26" s="105"/>
      <c r="L26" s="105"/>
      <c r="M26" s="104"/>
      <c r="N26" s="104"/>
      <c r="O26" s="105"/>
      <c r="P26" s="104"/>
      <c r="Q26" s="109">
        <f t="shared" si="3"/>
        <v>0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3820144.26</v>
      </c>
      <c r="E27" s="87">
        <v>592950</v>
      </c>
      <c r="F27" s="105">
        <v>0</v>
      </c>
      <c r="G27" s="87">
        <v>12100</v>
      </c>
      <c r="H27" s="87"/>
      <c r="I27" s="87"/>
      <c r="J27" s="70"/>
      <c r="K27" s="87"/>
      <c r="L27" s="87"/>
      <c r="M27" s="70"/>
      <c r="N27" s="70"/>
      <c r="O27" s="70"/>
      <c r="P27" s="87"/>
      <c r="Q27" s="87">
        <f t="shared" si="3"/>
        <v>605050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5">
        <v>0</v>
      </c>
      <c r="F28" s="105">
        <v>0</v>
      </c>
      <c r="G28" s="105">
        <v>0</v>
      </c>
      <c r="H28" s="105"/>
      <c r="I28" s="105"/>
      <c r="J28" s="105"/>
      <c r="K28" s="105"/>
      <c r="L28" s="104"/>
      <c r="M28" s="105"/>
      <c r="N28" s="105"/>
      <c r="O28" s="105"/>
      <c r="P28" s="105"/>
      <c r="Q28" s="109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300000</v>
      </c>
      <c r="E29" s="105">
        <v>0</v>
      </c>
      <c r="F29" s="105">
        <v>0</v>
      </c>
      <c r="G29" s="105">
        <v>0</v>
      </c>
      <c r="H29" s="105"/>
      <c r="I29" s="105"/>
      <c r="J29" s="105"/>
      <c r="K29" s="104"/>
      <c r="L29" s="105"/>
      <c r="M29" s="105"/>
      <c r="N29" s="105"/>
      <c r="O29" s="105"/>
      <c r="P29" s="105"/>
      <c r="Q29" s="109">
        <f t="shared" si="3"/>
        <v>0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20000</v>
      </c>
      <c r="E30" s="105">
        <v>0</v>
      </c>
      <c r="F30" s="105">
        <v>0</v>
      </c>
      <c r="G30" s="105">
        <v>0</v>
      </c>
      <c r="H30" s="105"/>
      <c r="I30" s="105"/>
      <c r="J30" s="105"/>
      <c r="K30" s="105"/>
      <c r="L30" s="105"/>
      <c r="M30" s="110"/>
      <c r="N30" s="105"/>
      <c r="O30" s="105"/>
      <c r="P30" s="104"/>
      <c r="Q30" s="105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8560000</v>
      </c>
      <c r="E31" s="105">
        <v>0</v>
      </c>
      <c r="F31" s="105">
        <v>0</v>
      </c>
      <c r="G31" s="105">
        <v>0</v>
      </c>
      <c r="H31" s="104"/>
      <c r="I31" s="104"/>
      <c r="J31" s="104"/>
      <c r="K31" s="104"/>
      <c r="L31" s="104"/>
      <c r="M31" s="105"/>
      <c r="N31" s="105"/>
      <c r="O31" s="105"/>
      <c r="P31" s="104"/>
      <c r="Q31" s="109">
        <f t="shared" ref="Q31:Q51" si="6">E31+F31+G31+H31+I31+J31+K31+L31+M31+N31+O31+P31</f>
        <v>0</v>
      </c>
    </row>
    <row r="32" spans="1:17" s="42" customFormat="1" x14ac:dyDescent="0.25">
      <c r="A32" s="48"/>
      <c r="B32" s="64" t="s">
        <v>41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93">
        <v>9166879.9600000009</v>
      </c>
      <c r="E33" s="105">
        <v>0</v>
      </c>
      <c r="F33" s="93">
        <v>691845.8</v>
      </c>
      <c r="G33" s="93">
        <v>247701.27</v>
      </c>
      <c r="H33" s="111"/>
      <c r="I33" s="109"/>
      <c r="J33" s="109"/>
      <c r="K33" s="109"/>
      <c r="L33" s="109"/>
      <c r="M33" s="104"/>
      <c r="N33" s="109"/>
      <c r="O33" s="109"/>
      <c r="P33" s="104"/>
      <c r="Q33" s="109">
        <f t="shared" si="6"/>
        <v>939547.07000000007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2900000</v>
      </c>
      <c r="E34" s="103">
        <f t="shared" ref="E34:P34" si="7">E35+E36+E37+E38+E39+E40+E41</f>
        <v>0</v>
      </c>
      <c r="F34" s="103">
        <f t="shared" si="7"/>
        <v>0</v>
      </c>
      <c r="G34" s="90">
        <f t="shared" si="7"/>
        <v>1236332.32</v>
      </c>
      <c r="H34" s="103">
        <f t="shared" si="7"/>
        <v>0</v>
      </c>
      <c r="I34" s="106">
        <f>I35+I36+I37+I38+I39+I40+I41</f>
        <v>0</v>
      </c>
      <c r="J34" s="103">
        <f>J35+J36+J37+J38+J39+J40+J41</f>
        <v>0</v>
      </c>
      <c r="K34" s="106">
        <f>K35+K36+K37+K38+K39+K40+K41</f>
        <v>0</v>
      </c>
      <c r="L34" s="103">
        <f t="shared" si="7"/>
        <v>0</v>
      </c>
      <c r="M34" s="103">
        <f t="shared" si="7"/>
        <v>0</v>
      </c>
      <c r="N34" s="106">
        <f t="shared" si="7"/>
        <v>0</v>
      </c>
      <c r="O34" s="106">
        <f t="shared" si="7"/>
        <v>0</v>
      </c>
      <c r="P34" s="106">
        <f t="shared" si="7"/>
        <v>0</v>
      </c>
      <c r="Q34" s="112">
        <f t="shared" si="6"/>
        <v>1236332.32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100">
        <v>0</v>
      </c>
      <c r="I35" s="100">
        <v>0</v>
      </c>
      <c r="J35" s="100">
        <v>0</v>
      </c>
      <c r="K35" s="104"/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8">
        <f t="shared" si="6"/>
        <v>0</v>
      </c>
    </row>
    <row r="36" spans="1:17" x14ac:dyDescent="0.25">
      <c r="A36" s="47"/>
      <c r="B36" s="64" t="s">
        <v>42</v>
      </c>
      <c r="C36" s="107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7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7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7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2700000</v>
      </c>
      <c r="E40" s="100">
        <v>0</v>
      </c>
      <c r="F40" s="100">
        <v>0</v>
      </c>
      <c r="G40" s="92">
        <v>1236332.32</v>
      </c>
      <c r="H40" s="100">
        <v>0</v>
      </c>
      <c r="I40" s="100"/>
      <c r="J40" s="100"/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f t="shared" si="6"/>
        <v>1236332.32</v>
      </c>
    </row>
    <row r="41" spans="1:17" x14ac:dyDescent="0.25">
      <c r="A41" s="47"/>
      <c r="B41" s="64" t="s">
        <v>46</v>
      </c>
      <c r="C41" s="107">
        <v>0</v>
      </c>
      <c r="D41" s="100">
        <v>0</v>
      </c>
      <c r="E41" s="100">
        <v>0</v>
      </c>
      <c r="F41" s="100">
        <v>0</v>
      </c>
      <c r="G41" s="100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f t="shared" si="6"/>
        <v>0</v>
      </c>
    </row>
    <row r="42" spans="1:17" x14ac:dyDescent="0.25">
      <c r="A42" s="47"/>
      <c r="B42" s="65" t="s">
        <v>47</v>
      </c>
      <c r="C42" s="106">
        <f>SUM(C43:C49)</f>
        <v>0</v>
      </c>
      <c r="D42" s="103">
        <f>SUM(D43:D49)</f>
        <v>0</v>
      </c>
      <c r="E42" s="103">
        <f t="shared" ref="E42:P42" si="8">E43+E44+E45+E46+E47+E48+E49</f>
        <v>0</v>
      </c>
      <c r="F42" s="103">
        <f t="shared" si="8"/>
        <v>0</v>
      </c>
      <c r="G42" s="112">
        <f t="shared" si="8"/>
        <v>0</v>
      </c>
      <c r="H42" s="112">
        <f t="shared" si="8"/>
        <v>0</v>
      </c>
      <c r="I42" s="112">
        <f t="shared" si="8"/>
        <v>0</v>
      </c>
      <c r="J42" s="112">
        <f t="shared" si="8"/>
        <v>0</v>
      </c>
      <c r="K42" s="112">
        <f t="shared" si="8"/>
        <v>0</v>
      </c>
      <c r="L42" s="112">
        <f t="shared" si="8"/>
        <v>0</v>
      </c>
      <c r="M42" s="112">
        <f t="shared" si="8"/>
        <v>0</v>
      </c>
      <c r="N42" s="112">
        <f t="shared" si="8"/>
        <v>0</v>
      </c>
      <c r="O42" s="112">
        <f t="shared" si="8"/>
        <v>0</v>
      </c>
      <c r="P42" s="112">
        <f t="shared" si="8"/>
        <v>0</v>
      </c>
      <c r="Q42" s="112">
        <f t="shared" si="6"/>
        <v>0</v>
      </c>
    </row>
    <row r="43" spans="1:17" x14ac:dyDescent="0.25">
      <c r="A43" s="47"/>
      <c r="B43" s="64" t="s">
        <v>48</v>
      </c>
      <c r="C43" s="107">
        <v>0</v>
      </c>
      <c r="D43" s="107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8">
        <f t="shared" si="6"/>
        <v>0</v>
      </c>
    </row>
    <row r="44" spans="1:17" x14ac:dyDescent="0.25">
      <c r="A44" s="47"/>
      <c r="B44" s="64" t="s">
        <v>49</v>
      </c>
      <c r="C44" s="107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8">
        <f t="shared" si="6"/>
        <v>0</v>
      </c>
    </row>
    <row r="45" spans="1:17" x14ac:dyDescent="0.25">
      <c r="A45" s="47"/>
      <c r="B45" s="64" t="s">
        <v>50</v>
      </c>
      <c r="C45" s="107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8">
        <f t="shared" si="6"/>
        <v>0</v>
      </c>
    </row>
    <row r="46" spans="1:17" x14ac:dyDescent="0.25">
      <c r="A46" s="47"/>
      <c r="B46" s="64" t="s">
        <v>51</v>
      </c>
      <c r="C46" s="107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8">
        <f t="shared" si="6"/>
        <v>0</v>
      </c>
    </row>
    <row r="47" spans="1:17" x14ac:dyDescent="0.25">
      <c r="A47" s="47"/>
      <c r="B47" s="64" t="s">
        <v>52</v>
      </c>
      <c r="C47" s="107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8">
        <f t="shared" si="6"/>
        <v>0</v>
      </c>
    </row>
    <row r="48" spans="1:17" x14ac:dyDescent="0.25">
      <c r="A48" s="47"/>
      <c r="B48" s="64" t="s">
        <v>53</v>
      </c>
      <c r="C48" s="107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8">
        <f t="shared" si="6"/>
        <v>0</v>
      </c>
    </row>
    <row r="49" spans="1:19" x14ac:dyDescent="0.25">
      <c r="A49" s="47"/>
      <c r="B49" s="64" t="s">
        <v>54</v>
      </c>
      <c r="C49" s="107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8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31140000</v>
      </c>
      <c r="E50" s="103">
        <f>E51+E52+E53+E54+E55+E56+E57+E58+E59</f>
        <v>0</v>
      </c>
      <c r="F50" s="103">
        <f t="shared" ref="F50:P50" si="9">F51+F52+F53+F54+F55+F56+F57+F58+F59</f>
        <v>0</v>
      </c>
      <c r="G50" s="90">
        <f t="shared" si="9"/>
        <v>244448.33</v>
      </c>
      <c r="H50" s="103">
        <f t="shared" si="9"/>
        <v>0</v>
      </c>
      <c r="I50" s="103">
        <f t="shared" si="9"/>
        <v>0</v>
      </c>
      <c r="J50" s="103">
        <f t="shared" si="9"/>
        <v>0</v>
      </c>
      <c r="K50" s="103">
        <f t="shared" si="9"/>
        <v>0</v>
      </c>
      <c r="L50" s="103">
        <f t="shared" si="9"/>
        <v>0</v>
      </c>
      <c r="M50" s="103">
        <f>M51+M52+M53+M54+M55+M56+M57+M58+M59</f>
        <v>0</v>
      </c>
      <c r="N50" s="103">
        <f>N51+N52+N53+N54+N55+N56+N57+N58+N59</f>
        <v>0</v>
      </c>
      <c r="O50" s="103">
        <f t="shared" si="9"/>
        <v>0</v>
      </c>
      <c r="P50" s="103">
        <f t="shared" si="9"/>
        <v>0</v>
      </c>
      <c r="Q50" s="103">
        <f t="shared" si="6"/>
        <v>244448.33</v>
      </c>
    </row>
    <row r="51" spans="1:19" x14ac:dyDescent="0.25">
      <c r="A51" s="47"/>
      <c r="B51" s="64" t="s">
        <v>29</v>
      </c>
      <c r="C51" s="92">
        <v>400000</v>
      </c>
      <c r="D51" s="92">
        <v>11200000</v>
      </c>
      <c r="E51" s="100">
        <v>0</v>
      </c>
      <c r="F51" s="100">
        <v>0</v>
      </c>
      <c r="G51" s="92">
        <v>244448.33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8">
        <f t="shared" si="6"/>
        <v>244448.33</v>
      </c>
    </row>
    <row r="52" spans="1:19" x14ac:dyDescent="0.25">
      <c r="A52" s="47"/>
      <c r="B52" s="64" t="s">
        <v>30</v>
      </c>
      <c r="C52" s="100">
        <v>0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8">
        <f>E52+F52+G52+H52+I52+J52+K52+L52+M52+N52+O52+P52</f>
        <v>0</v>
      </c>
    </row>
    <row r="53" spans="1:19" x14ac:dyDescent="0.25">
      <c r="A53" s="47"/>
      <c r="B53" s="64" t="s">
        <v>31</v>
      </c>
      <c r="C53" s="107">
        <v>0</v>
      </c>
      <c r="D53" s="92">
        <v>300000</v>
      </c>
      <c r="E53" s="100">
        <v>0</v>
      </c>
      <c r="F53" s="100">
        <v>0</v>
      </c>
      <c r="G53" s="100">
        <v>0</v>
      </c>
      <c r="H53" s="100">
        <v>0</v>
      </c>
      <c r="I53" s="100">
        <v>0</v>
      </c>
      <c r="J53" s="100">
        <v>0</v>
      </c>
      <c r="K53" s="100">
        <v>0</v>
      </c>
      <c r="L53" s="107"/>
      <c r="M53" s="100">
        <v>0</v>
      </c>
      <c r="N53" s="100">
        <v>0</v>
      </c>
      <c r="O53" s="100">
        <v>0</v>
      </c>
      <c r="P53" s="100">
        <v>0</v>
      </c>
      <c r="Q53" s="108">
        <f>E53+F53+G53+H53+I53+J53+K53+L53+M53+N53+O53+P53</f>
        <v>0</v>
      </c>
    </row>
    <row r="54" spans="1:19" x14ac:dyDescent="0.25">
      <c r="A54" s="47"/>
      <c r="B54" s="64" t="s">
        <v>32</v>
      </c>
      <c r="C54" s="107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8">
        <f>E54+F54+G54+H54+I54+J54+K54+L54+M54+N54+O54+P54</f>
        <v>0</v>
      </c>
      <c r="S54" s="117"/>
    </row>
    <row r="55" spans="1:19" x14ac:dyDescent="0.25">
      <c r="A55" s="47"/>
      <c r="B55" s="64" t="s">
        <v>33</v>
      </c>
      <c r="C55" s="92">
        <v>100000</v>
      </c>
      <c r="D55" s="92">
        <v>4800000</v>
      </c>
      <c r="E55" s="100">
        <v>0</v>
      </c>
      <c r="F55" s="100">
        <v>0</v>
      </c>
      <c r="G55" s="100">
        <v>0</v>
      </c>
      <c r="H55" s="100">
        <v>0</v>
      </c>
      <c r="I55" s="100">
        <v>0</v>
      </c>
      <c r="J55" s="100">
        <v>0</v>
      </c>
      <c r="K55" s="107"/>
      <c r="L55" s="107"/>
      <c r="M55" s="104"/>
      <c r="N55" s="100">
        <v>0</v>
      </c>
      <c r="O55" s="100">
        <v>0</v>
      </c>
      <c r="P55" s="100">
        <v>0</v>
      </c>
      <c r="Q55" s="108">
        <v>0</v>
      </c>
    </row>
    <row r="56" spans="1:19" x14ac:dyDescent="0.25">
      <c r="A56" s="47"/>
      <c r="B56" s="64" t="s">
        <v>55</v>
      </c>
      <c r="C56" s="107">
        <v>0</v>
      </c>
      <c r="D56" s="92">
        <v>100000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7"/>
      <c r="M56" s="100">
        <v>0</v>
      </c>
      <c r="N56" s="100">
        <v>0</v>
      </c>
      <c r="O56" s="100">
        <v>0</v>
      </c>
      <c r="P56" s="100">
        <v>0</v>
      </c>
      <c r="Q56" s="108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7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8">
        <f t="shared" si="10"/>
        <v>0</v>
      </c>
    </row>
    <row r="58" spans="1:19" x14ac:dyDescent="0.25">
      <c r="A58" s="47"/>
      <c r="B58" s="64" t="s">
        <v>34</v>
      </c>
      <c r="C58" s="107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8">
        <f t="shared" si="10"/>
        <v>0</v>
      </c>
    </row>
    <row r="59" spans="1:19" x14ac:dyDescent="0.25">
      <c r="A59" s="47"/>
      <c r="B59" s="64" t="s">
        <v>57</v>
      </c>
      <c r="C59" s="107">
        <v>0</v>
      </c>
      <c r="D59" s="92">
        <v>14740000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8">
        <f t="shared" si="10"/>
        <v>0</v>
      </c>
    </row>
    <row r="60" spans="1:19" x14ac:dyDescent="0.25">
      <c r="A60" s="47"/>
      <c r="B60" s="65" t="s">
        <v>58</v>
      </c>
      <c r="C60" s="106">
        <f>C61+C62+C64+C63</f>
        <v>0</v>
      </c>
      <c r="D60" s="83">
        <f>D61+D62+D64+D63</f>
        <v>6550000</v>
      </c>
      <c r="E60" s="103">
        <f>E61+E62+E63+E64</f>
        <v>0</v>
      </c>
      <c r="F60" s="103">
        <f>F61+F62+F63+F64</f>
        <v>0</v>
      </c>
      <c r="G60" s="112">
        <f>G61+G62+G63+G64</f>
        <v>0</v>
      </c>
      <c r="H60" s="112">
        <f>H61+H62+H63+H64</f>
        <v>0</v>
      </c>
      <c r="I60" s="112">
        <f t="shared" ref="I60:P60" si="11">I61+I62+I63+I64</f>
        <v>0</v>
      </c>
      <c r="J60" s="112">
        <f t="shared" si="11"/>
        <v>0</v>
      </c>
      <c r="K60" s="112">
        <f t="shared" si="11"/>
        <v>0</v>
      </c>
      <c r="L60" s="112">
        <f t="shared" si="11"/>
        <v>0</v>
      </c>
      <c r="M60" s="112">
        <f t="shared" si="11"/>
        <v>0</v>
      </c>
      <c r="N60" s="112">
        <f t="shared" si="11"/>
        <v>0</v>
      </c>
      <c r="O60" s="112">
        <f t="shared" si="11"/>
        <v>0</v>
      </c>
      <c r="P60" s="103">
        <f t="shared" si="11"/>
        <v>0</v>
      </c>
      <c r="Q60" s="103">
        <f t="shared" si="10"/>
        <v>0</v>
      </c>
    </row>
    <row r="61" spans="1:19" x14ac:dyDescent="0.25">
      <c r="A61" s="47"/>
      <c r="B61" s="64" t="s">
        <v>59</v>
      </c>
      <c r="C61" s="107">
        <v>0</v>
      </c>
      <c r="D61" s="92">
        <v>6550000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7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8">
        <f t="shared" si="10"/>
        <v>0</v>
      </c>
    </row>
    <row r="63" spans="1:19" x14ac:dyDescent="0.25">
      <c r="A63" s="47"/>
      <c r="B63" s="64" t="s">
        <v>61</v>
      </c>
      <c r="C63" s="107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8">
        <f t="shared" si="10"/>
        <v>0</v>
      </c>
    </row>
    <row r="64" spans="1:19" ht="25.5" x14ac:dyDescent="0.25">
      <c r="A64" s="47"/>
      <c r="B64" s="64" t="s">
        <v>62</v>
      </c>
      <c r="C64" s="107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8">
        <f t="shared" si="10"/>
        <v>0</v>
      </c>
    </row>
    <row r="65" spans="1:17" x14ac:dyDescent="0.25">
      <c r="A65" s="47"/>
      <c r="B65" s="65" t="s">
        <v>63</v>
      </c>
      <c r="C65" s="106">
        <f t="shared" ref="C65:H65" si="12">C66+C67+C68+C69+C70+C71</f>
        <v>0</v>
      </c>
      <c r="D65" s="103">
        <f t="shared" si="12"/>
        <v>0</v>
      </c>
      <c r="E65" s="103">
        <f t="shared" si="12"/>
        <v>0</v>
      </c>
      <c r="F65" s="103">
        <f>F66+F67+F68+F69+F70+F71</f>
        <v>0</v>
      </c>
      <c r="G65" s="112">
        <f t="shared" si="12"/>
        <v>0</v>
      </c>
      <c r="H65" s="112">
        <f t="shared" si="12"/>
        <v>0</v>
      </c>
      <c r="I65" s="112">
        <v>0</v>
      </c>
      <c r="J65" s="112">
        <v>0</v>
      </c>
      <c r="K65" s="112">
        <v>0</v>
      </c>
      <c r="L65" s="112">
        <v>0</v>
      </c>
      <c r="M65" s="112">
        <v>0</v>
      </c>
      <c r="N65" s="112">
        <v>0</v>
      </c>
      <c r="O65" s="112">
        <v>0</v>
      </c>
      <c r="P65" s="112">
        <v>0</v>
      </c>
      <c r="Q65" s="112">
        <f t="shared" si="10"/>
        <v>0</v>
      </c>
    </row>
    <row r="66" spans="1:17" x14ac:dyDescent="0.25">
      <c r="A66" s="47"/>
      <c r="B66" s="64" t="s">
        <v>64</v>
      </c>
      <c r="C66" s="107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8">
        <f t="shared" si="10"/>
        <v>0</v>
      </c>
    </row>
    <row r="67" spans="1:17" x14ac:dyDescent="0.25">
      <c r="A67" s="47"/>
      <c r="B67" s="64" t="s">
        <v>65</v>
      </c>
      <c r="C67" s="107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8">
        <f t="shared" si="10"/>
        <v>0</v>
      </c>
    </row>
    <row r="68" spans="1:17" x14ac:dyDescent="0.25">
      <c r="A68" s="47"/>
      <c r="B68" s="65" t="s">
        <v>66</v>
      </c>
      <c r="C68" s="106">
        <f>C71+C70+C69</f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12">
        <f t="shared" si="10"/>
        <v>0</v>
      </c>
    </row>
    <row r="69" spans="1:17" x14ac:dyDescent="0.25">
      <c r="A69" s="47"/>
      <c r="B69" s="64" t="s">
        <v>67</v>
      </c>
      <c r="C69" s="107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8">
        <f t="shared" si="10"/>
        <v>0</v>
      </c>
    </row>
    <row r="70" spans="1:17" x14ac:dyDescent="0.25">
      <c r="A70" s="47"/>
      <c r="B70" s="64" t="s">
        <v>68</v>
      </c>
      <c r="C70" s="107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8">
        <f t="shared" si="10"/>
        <v>0</v>
      </c>
    </row>
    <row r="71" spans="1:17" x14ac:dyDescent="0.25">
      <c r="A71" s="47"/>
      <c r="B71" s="64" t="s">
        <v>69</v>
      </c>
      <c r="C71" s="107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8">
        <f t="shared" si="10"/>
        <v>0</v>
      </c>
    </row>
    <row r="72" spans="1:17" x14ac:dyDescent="0.25">
      <c r="A72" s="47"/>
      <c r="B72" s="57" t="s">
        <v>35</v>
      </c>
      <c r="C72" s="94">
        <f t="shared" ref="C72:Q72" si="13">C8+C14+C24+C34+C42+C50+C60+C65</f>
        <v>335288000</v>
      </c>
      <c r="D72" s="94">
        <f t="shared" si="13"/>
        <v>495664074.12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29098235.179999996</v>
      </c>
      <c r="H72" s="96">
        <f t="shared" si="13"/>
        <v>0</v>
      </c>
      <c r="I72" s="96">
        <f t="shared" si="13"/>
        <v>0</v>
      </c>
      <c r="J72" s="96">
        <f t="shared" si="13"/>
        <v>0</v>
      </c>
      <c r="K72" s="96">
        <f t="shared" si="13"/>
        <v>0</v>
      </c>
      <c r="L72" s="96">
        <f t="shared" si="13"/>
        <v>0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73322141.239999995</v>
      </c>
    </row>
    <row r="73" spans="1:17" x14ac:dyDescent="0.25">
      <c r="A73" s="47"/>
      <c r="B73" s="65" t="s">
        <v>70</v>
      </c>
      <c r="C73" s="106"/>
      <c r="D73" s="105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8">
        <v>0</v>
      </c>
    </row>
    <row r="74" spans="1:17" x14ac:dyDescent="0.25">
      <c r="A74" s="47"/>
      <c r="B74" s="65" t="s">
        <v>71</v>
      </c>
      <c r="C74" s="107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8">
        <v>0</v>
      </c>
    </row>
    <row r="75" spans="1:17" x14ac:dyDescent="0.25">
      <c r="A75" s="47"/>
      <c r="B75" s="64" t="s">
        <v>72</v>
      </c>
      <c r="C75" s="107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8">
        <v>0</v>
      </c>
    </row>
    <row r="76" spans="1:17" x14ac:dyDescent="0.25">
      <c r="A76" s="47"/>
      <c r="B76" s="64" t="s">
        <v>73</v>
      </c>
      <c r="C76" s="107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8">
        <v>0</v>
      </c>
    </row>
    <row r="77" spans="1:17" x14ac:dyDescent="0.25">
      <c r="A77" s="47"/>
      <c r="B77" s="65" t="s">
        <v>74</v>
      </c>
      <c r="C77" s="107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8">
        <v>0</v>
      </c>
    </row>
    <row r="78" spans="1:17" x14ac:dyDescent="0.25">
      <c r="A78" s="47"/>
      <c r="B78" s="64" t="s">
        <v>75</v>
      </c>
      <c r="C78" s="107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8">
        <v>0</v>
      </c>
    </row>
    <row r="79" spans="1:17" x14ac:dyDescent="0.25">
      <c r="A79" s="47"/>
      <c r="B79" s="64" t="s">
        <v>76</v>
      </c>
      <c r="C79" s="107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8">
        <v>0</v>
      </c>
    </row>
    <row r="80" spans="1:17" x14ac:dyDescent="0.25">
      <c r="A80" s="47"/>
      <c r="B80" s="65" t="s">
        <v>77</v>
      </c>
      <c r="C80" s="107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8">
        <v>0</v>
      </c>
    </row>
    <row r="81" spans="1:17" x14ac:dyDescent="0.25">
      <c r="A81" s="47"/>
      <c r="B81" s="64" t="s">
        <v>78</v>
      </c>
      <c r="C81" s="107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8">
        <v>0</v>
      </c>
    </row>
    <row r="82" spans="1:17" x14ac:dyDescent="0.25">
      <c r="A82" s="47"/>
      <c r="B82" s="57" t="s">
        <v>79</v>
      </c>
      <c r="C82" s="113">
        <f>SUM(C74:C81)</f>
        <v>0</v>
      </c>
      <c r="D82" s="114">
        <f>SUM(D74:D81)</f>
        <v>0</v>
      </c>
      <c r="E82" s="114">
        <v>0</v>
      </c>
      <c r="F82" s="114">
        <v>0</v>
      </c>
      <c r="G82" s="115">
        <v>0</v>
      </c>
      <c r="H82" s="115">
        <v>0</v>
      </c>
      <c r="I82" s="115">
        <v>0</v>
      </c>
      <c r="J82" s="115">
        <v>0</v>
      </c>
      <c r="K82" s="115">
        <v>0</v>
      </c>
      <c r="L82" s="115">
        <v>0</v>
      </c>
      <c r="M82" s="115">
        <v>0</v>
      </c>
      <c r="N82" s="115">
        <v>0</v>
      </c>
      <c r="O82" s="115">
        <v>0</v>
      </c>
      <c r="P82" s="115">
        <v>0</v>
      </c>
      <c r="Q82" s="115">
        <v>0</v>
      </c>
    </row>
    <row r="83" spans="1:17" ht="13.5" customHeight="1" x14ac:dyDescent="0.25">
      <c r="A83" s="47"/>
      <c r="B83" s="47"/>
      <c r="C83" s="69"/>
      <c r="D83" s="69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495664074.12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29098235.179999996</v>
      </c>
      <c r="H84" s="99">
        <f t="shared" si="14"/>
        <v>0</v>
      </c>
      <c r="I84" s="99">
        <f t="shared" si="14"/>
        <v>0</v>
      </c>
      <c r="J84" s="99">
        <f t="shared" si="14"/>
        <v>0</v>
      </c>
      <c r="K84" s="99">
        <f t="shared" si="14"/>
        <v>0</v>
      </c>
      <c r="L84" s="99">
        <f t="shared" si="14"/>
        <v>0</v>
      </c>
      <c r="M84" s="99">
        <f t="shared" si="14"/>
        <v>0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73322141.239999995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123</v>
      </c>
      <c r="C86" s="59"/>
      <c r="D86" s="36"/>
      <c r="E86" s="59"/>
      <c r="F86" s="36"/>
      <c r="G86" s="36"/>
      <c r="H86" s="55"/>
      <c r="I86" s="55"/>
      <c r="J86" s="62"/>
      <c r="K86" s="55"/>
      <c r="L86" s="55"/>
      <c r="M86" s="47"/>
      <c r="N86" s="63"/>
      <c r="O86" s="55"/>
      <c r="P86" s="55"/>
      <c r="Q86" s="55"/>
    </row>
    <row r="87" spans="1:17" ht="13.5" customHeight="1" x14ac:dyDescent="0.25">
      <c r="A87" s="47"/>
      <c r="B87" s="47" t="s">
        <v>124</v>
      </c>
      <c r="C87" s="59"/>
      <c r="D87" s="55"/>
      <c r="E87" s="47"/>
      <c r="F87" s="60"/>
      <c r="G87" s="120"/>
      <c r="H87" s="62"/>
      <c r="I87" s="63"/>
      <c r="J87" s="62"/>
      <c r="K87" s="47"/>
      <c r="L87" s="47"/>
      <c r="M87" s="47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44"/>
    </row>
    <row r="91" spans="1:17" ht="13.5" customHeight="1" x14ac:dyDescent="0.25">
      <c r="A91" s="47"/>
      <c r="C91" s="45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3:Q3"/>
    <mergeCell ref="B4:Q4"/>
    <mergeCell ref="E5:O5"/>
    <mergeCell ref="B2:Q2"/>
  </mergeCells>
  <printOptions horizontalCentered="1"/>
  <pageMargins left="0.70866141732283472" right="0.70866141732283472" top="0.74803149606299213" bottom="0.74803149606299213" header="0.31496062992125984" footer="0.31496062992125984"/>
  <pageSetup scale="56" fitToHeight="0" orientation="portrait" r:id="rId1"/>
  <headerFooter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zoomScaleNormal="100" workbookViewId="0">
      <pane xSplit="2" ySplit="6" topLeftCell="C7" activePane="bottomRight" state="frozen"/>
      <selection activeCell="O53" sqref="O53"/>
      <selection pane="topRight" activeCell="O53" sqref="O53"/>
      <selection pane="bottomLeft" activeCell="O53" sqref="O53"/>
      <selection pane="bottomRight" activeCell="G17" sqref="G17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9.28515625" style="35" bestFit="1" customWidth="1"/>
    <col min="5" max="5" width="14.5703125" style="35" customWidth="1"/>
    <col min="6" max="6" width="13.5703125" style="40" customWidth="1"/>
    <col min="7" max="7" width="14.85546875" style="35" customWidth="1"/>
    <col min="8" max="8" width="13.140625" style="35" customWidth="1"/>
    <col min="9" max="10" width="11.5703125" style="35" customWidth="1"/>
    <col min="11" max="11" width="11.85546875" style="35" customWidth="1"/>
    <col min="12" max="12" width="12.140625" style="35" customWidth="1"/>
    <col min="13" max="13" width="14.140625" style="35" customWidth="1"/>
    <col min="14" max="14" width="13.85546875" style="35" customWidth="1"/>
    <col min="15" max="16" width="13.140625" style="35" customWidth="1"/>
    <col min="17" max="17" width="12.5703125" style="43" bestFit="1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7" t="s">
        <v>101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S1" s="46" t="s">
        <v>94</v>
      </c>
    </row>
    <row r="2" spans="1:30" ht="15.75" x14ac:dyDescent="0.25">
      <c r="A2" s="47"/>
      <c r="B2" s="128" t="s">
        <v>108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S2" s="46"/>
    </row>
    <row r="3" spans="1:30" ht="15.75" x14ac:dyDescent="0.25">
      <c r="A3" s="47"/>
      <c r="B3" s="128" t="s">
        <v>117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S3" s="46"/>
    </row>
    <row r="4" spans="1:30" ht="15.75" x14ac:dyDescent="0.25">
      <c r="A4" s="47"/>
      <c r="B4" s="127" t="s">
        <v>118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S4" s="46"/>
    </row>
    <row r="5" spans="1:30" ht="42.6" customHeight="1" x14ac:dyDescent="0.25">
      <c r="A5" s="47"/>
      <c r="B5" s="49"/>
      <c r="C5" s="49"/>
      <c r="D5" s="49"/>
      <c r="E5" s="129" t="s">
        <v>119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71"/>
      <c r="Q5" s="49"/>
      <c r="S5" s="46"/>
    </row>
    <row r="6" spans="1:30" ht="25.5" x14ac:dyDescent="0.25">
      <c r="A6" s="47"/>
      <c r="B6" s="50" t="s">
        <v>0</v>
      </c>
      <c r="C6" s="51" t="s">
        <v>37</v>
      </c>
      <c r="D6" s="52" t="s">
        <v>122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495664074.12</v>
      </c>
      <c r="E7" s="80">
        <f t="shared" si="0"/>
        <v>20245549.07</v>
      </c>
      <c r="F7" s="101">
        <f t="shared" si="0"/>
        <v>23978356.990000002</v>
      </c>
      <c r="G7" s="102">
        <f t="shared" si="0"/>
        <v>29098235.179999996</v>
      </c>
      <c r="H7" s="102">
        <f t="shared" si="0"/>
        <v>0</v>
      </c>
      <c r="I7" s="102">
        <f t="shared" si="0"/>
        <v>0</v>
      </c>
      <c r="J7" s="102">
        <f t="shared" si="0"/>
        <v>0</v>
      </c>
      <c r="K7" s="102">
        <f t="shared" si="0"/>
        <v>0</v>
      </c>
      <c r="L7" s="102">
        <f t="shared" si="0"/>
        <v>0</v>
      </c>
      <c r="M7" s="102">
        <f t="shared" si="0"/>
        <v>0</v>
      </c>
      <c r="N7" s="102">
        <f t="shared" si="0"/>
        <v>0</v>
      </c>
      <c r="O7" s="102">
        <f t="shared" si="0"/>
        <v>0</v>
      </c>
      <c r="P7" s="102">
        <f t="shared" si="0"/>
        <v>0</v>
      </c>
      <c r="Q7" s="81">
        <f t="shared" si="0"/>
        <v>73322141.239999995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271306000</v>
      </c>
      <c r="E8" s="84">
        <f>E9+E10+E11+E12+E13</f>
        <v>16425306.469999999</v>
      </c>
      <c r="F8" s="103">
        <f t="shared" ref="F8:P8" si="2">F9+F10+F11+F12+F13</f>
        <v>16845266.710000001</v>
      </c>
      <c r="G8" s="103">
        <f t="shared" si="2"/>
        <v>17101256.109999999</v>
      </c>
      <c r="H8" s="103">
        <f t="shared" si="2"/>
        <v>0</v>
      </c>
      <c r="I8" s="103">
        <f t="shared" si="2"/>
        <v>0</v>
      </c>
      <c r="J8" s="103">
        <f>J9+J10+J11+J12+J13</f>
        <v>0</v>
      </c>
      <c r="K8" s="103">
        <f t="shared" si="2"/>
        <v>0</v>
      </c>
      <c r="L8" s="103">
        <f t="shared" si="2"/>
        <v>0</v>
      </c>
      <c r="M8" s="103">
        <f t="shared" si="2"/>
        <v>0</v>
      </c>
      <c r="N8" s="103">
        <f>N9+N10+N11+N12+N13</f>
        <v>0</v>
      </c>
      <c r="O8" s="103">
        <f t="shared" si="2"/>
        <v>0</v>
      </c>
      <c r="P8" s="103">
        <f t="shared" si="2"/>
        <v>0</v>
      </c>
      <c r="Q8" s="84">
        <f>E8+F8+G8+H8+I8+J8+K8+L8+M8+N8+O8+P8</f>
        <v>50371829.289999999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6">
        <v>203516179</v>
      </c>
      <c r="E9" s="86">
        <v>13193666.67</v>
      </c>
      <c r="F9" s="86">
        <v>13246000</v>
      </c>
      <c r="G9" s="86">
        <v>13533456.85</v>
      </c>
      <c r="H9" s="104"/>
      <c r="I9" s="104"/>
      <c r="J9" s="104"/>
      <c r="K9" s="104"/>
      <c r="L9" s="104"/>
      <c r="M9" s="104"/>
      <c r="N9" s="104"/>
      <c r="O9" s="104"/>
      <c r="P9" s="104"/>
      <c r="Q9" s="87">
        <f>E9+F9+G9+H9+I9+J9+K9+L9+M9+N9+O9+P9</f>
        <v>39973123.520000003</v>
      </c>
    </row>
    <row r="10" spans="1:30" ht="13.5" customHeight="1" x14ac:dyDescent="0.25">
      <c r="A10" s="47"/>
      <c r="B10" s="64" t="s">
        <v>4</v>
      </c>
      <c r="C10" s="88">
        <v>35256000</v>
      </c>
      <c r="D10" s="86">
        <v>32526000</v>
      </c>
      <c r="E10" s="86">
        <v>675262.71</v>
      </c>
      <c r="F10" s="86">
        <v>675462.3</v>
      </c>
      <c r="G10" s="36">
        <v>690400</v>
      </c>
      <c r="H10" s="104"/>
      <c r="I10" s="104"/>
      <c r="J10" s="104"/>
      <c r="K10" s="104"/>
      <c r="L10" s="104"/>
      <c r="M10" s="104"/>
      <c r="N10" s="104"/>
      <c r="O10" s="104"/>
      <c r="P10" s="104"/>
      <c r="Q10" s="70">
        <f t="shared" ref="Q10:Q29" si="3">E10+F10+G10+H10+I10+J10+K10+L10+M10+N10+O10+P10</f>
        <v>2041125.01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5">
        <v>918060</v>
      </c>
      <c r="H11" s="100"/>
      <c r="I11" s="104"/>
      <c r="J11" s="100"/>
      <c r="K11" s="104"/>
      <c r="L11" s="100"/>
      <c r="M11" s="104"/>
      <c r="N11" s="104"/>
      <c r="O11" s="104"/>
      <c r="P11" s="104"/>
      <c r="Q11" s="70">
        <f>E11+F11+G11+H11+I11+J11+K11+L11+M11+N11+O11+P11</f>
        <v>2565420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9">
        <v>24663821</v>
      </c>
      <c r="E13" s="86">
        <v>1912877.09</v>
      </c>
      <c r="F13" s="86">
        <v>1919944.41</v>
      </c>
      <c r="G13" s="36">
        <v>1959339.26</v>
      </c>
      <c r="H13" s="104"/>
      <c r="I13" s="104"/>
      <c r="J13" s="104"/>
      <c r="K13" s="104"/>
      <c r="L13" s="104"/>
      <c r="M13" s="104"/>
      <c r="N13" s="104"/>
      <c r="O13" s="104"/>
      <c r="P13" s="104"/>
      <c r="Q13" s="86">
        <f>E13+F13+G13+H13+I13+J13+K13+L13+M13+N13+O13+P13</f>
        <v>5792160.7599999998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160913999.90000001</v>
      </c>
      <c r="E14" s="84">
        <f t="shared" ref="E14:P14" si="4">E15+E16+E17+E18+E19+E20+E21+E22+E23</f>
        <v>3218502.6</v>
      </c>
      <c r="F14" s="103">
        <f t="shared" si="4"/>
        <v>6197603.8200000003</v>
      </c>
      <c r="G14" s="103">
        <f t="shared" si="4"/>
        <v>10107866.68</v>
      </c>
      <c r="H14" s="103">
        <f t="shared" si="4"/>
        <v>0</v>
      </c>
      <c r="I14" s="103">
        <f t="shared" si="4"/>
        <v>0</v>
      </c>
      <c r="J14" s="103">
        <f t="shared" si="4"/>
        <v>0</v>
      </c>
      <c r="K14" s="103">
        <f t="shared" si="4"/>
        <v>0</v>
      </c>
      <c r="L14" s="103">
        <f t="shared" si="4"/>
        <v>0</v>
      </c>
      <c r="M14" s="103">
        <f t="shared" si="4"/>
        <v>0</v>
      </c>
      <c r="N14" s="103">
        <f t="shared" si="4"/>
        <v>0</v>
      </c>
      <c r="O14" s="103">
        <f t="shared" si="4"/>
        <v>0</v>
      </c>
      <c r="P14" s="103">
        <f t="shared" si="4"/>
        <v>0</v>
      </c>
      <c r="Q14" s="91">
        <f t="shared" si="3"/>
        <v>19523973.100000001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10960000</v>
      </c>
      <c r="E15" s="86">
        <v>1138844.95</v>
      </c>
      <c r="F15" s="86">
        <v>1296419.32</v>
      </c>
      <c r="G15" s="86">
        <v>1319069.1200000001</v>
      </c>
      <c r="H15" s="104"/>
      <c r="I15" s="104"/>
      <c r="J15" s="104"/>
      <c r="K15" s="104"/>
      <c r="L15" s="104"/>
      <c r="M15" s="104"/>
      <c r="N15" s="104"/>
      <c r="O15" s="104"/>
      <c r="P15" s="104"/>
      <c r="Q15" s="86">
        <f t="shared" si="3"/>
        <v>3754333.39</v>
      </c>
    </row>
    <row r="16" spans="1:30" x14ac:dyDescent="0.25">
      <c r="A16" s="47"/>
      <c r="B16" s="64" t="s">
        <v>9</v>
      </c>
      <c r="C16" s="92">
        <v>3180000</v>
      </c>
      <c r="D16" s="92">
        <v>14030000</v>
      </c>
      <c r="E16" s="86">
        <v>75000</v>
      </c>
      <c r="F16" s="86">
        <v>233795.24</v>
      </c>
      <c r="G16" s="86">
        <v>129800</v>
      </c>
      <c r="H16" s="100"/>
      <c r="I16" s="104"/>
      <c r="J16" s="104"/>
      <c r="K16" s="104"/>
      <c r="L16" s="104"/>
      <c r="M16" s="104"/>
      <c r="N16" s="104"/>
      <c r="O16" s="104"/>
      <c r="P16" s="104"/>
      <c r="Q16" s="86">
        <f t="shared" si="3"/>
        <v>438595.24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1940000</v>
      </c>
      <c r="E17" s="86">
        <v>9300</v>
      </c>
      <c r="F17" s="86">
        <v>10000</v>
      </c>
      <c r="G17" s="86">
        <v>16550</v>
      </c>
      <c r="H17" s="104"/>
      <c r="I17" s="104"/>
      <c r="J17" s="104"/>
      <c r="K17" s="104"/>
      <c r="L17" s="104"/>
      <c r="M17" s="100"/>
      <c r="N17" s="104"/>
      <c r="O17" s="104"/>
      <c r="P17" s="69"/>
      <c r="Q17" s="86">
        <f t="shared" si="3"/>
        <v>35850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1728000</v>
      </c>
      <c r="E18" s="86">
        <v>4600</v>
      </c>
      <c r="F18" s="86">
        <v>58333.32</v>
      </c>
      <c r="G18" s="86">
        <v>145566.64000000001</v>
      </c>
      <c r="H18" s="100"/>
      <c r="I18" s="104"/>
      <c r="J18" s="100"/>
      <c r="K18" s="104"/>
      <c r="L18" s="104"/>
      <c r="M18" s="100"/>
      <c r="N18" s="104"/>
      <c r="O18" s="104"/>
      <c r="P18" s="104"/>
      <c r="Q18" s="86">
        <f t="shared" si="3"/>
        <v>208499.96000000002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28393999.899999999</v>
      </c>
      <c r="E19" s="86">
        <v>1050731</v>
      </c>
      <c r="F19" s="86">
        <v>1653038.99</v>
      </c>
      <c r="G19" s="86">
        <v>1281726.6000000001</v>
      </c>
      <c r="H19" s="104"/>
      <c r="I19" s="104"/>
      <c r="J19" s="104"/>
      <c r="K19" s="100"/>
      <c r="L19" s="104"/>
      <c r="M19" s="104"/>
      <c r="N19" s="104"/>
      <c r="O19" s="104"/>
      <c r="P19" s="104"/>
      <c r="Q19" s="86">
        <f t="shared" si="3"/>
        <v>3985496.5900000003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5752000</v>
      </c>
      <c r="E20" s="86">
        <v>57052.32</v>
      </c>
      <c r="F20" s="86">
        <v>218081.2</v>
      </c>
      <c r="G20" s="86">
        <v>372962.94</v>
      </c>
      <c r="H20" s="100"/>
      <c r="I20" s="100"/>
      <c r="J20" s="104"/>
      <c r="K20" s="104"/>
      <c r="L20" s="104"/>
      <c r="M20" s="104"/>
      <c r="N20" s="104"/>
      <c r="O20" s="104"/>
      <c r="P20" s="104"/>
      <c r="Q20" s="86">
        <f t="shared" si="3"/>
        <v>648096.46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19490000</v>
      </c>
      <c r="E21" s="100">
        <v>0</v>
      </c>
      <c r="F21" s="100">
        <v>234643</v>
      </c>
      <c r="G21" s="100">
        <v>1763843.5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8">
        <f t="shared" si="3"/>
        <v>1998486.5</v>
      </c>
    </row>
    <row r="22" spans="1:17" x14ac:dyDescent="0.25">
      <c r="A22" s="47"/>
      <c r="B22" s="64" t="s">
        <v>15</v>
      </c>
      <c r="C22" s="92">
        <v>30489000</v>
      </c>
      <c r="D22" s="92">
        <v>69295000</v>
      </c>
      <c r="E22" s="86">
        <v>882974.33</v>
      </c>
      <c r="F22" s="86">
        <v>1653635.44</v>
      </c>
      <c r="G22" s="86">
        <v>4415429.54</v>
      </c>
      <c r="H22" s="104"/>
      <c r="I22" s="104"/>
      <c r="J22" s="104"/>
      <c r="K22" s="104"/>
      <c r="L22" s="104"/>
      <c r="M22" s="104"/>
      <c r="N22" s="104"/>
      <c r="O22" s="104"/>
      <c r="P22" s="104"/>
      <c r="Q22" s="87">
        <f t="shared" si="3"/>
        <v>6952039.3100000005</v>
      </c>
    </row>
    <row r="23" spans="1:17" x14ac:dyDescent="0.25">
      <c r="A23" s="47"/>
      <c r="B23" s="64" t="s">
        <v>40</v>
      </c>
      <c r="C23" s="92">
        <v>5225000</v>
      </c>
      <c r="D23" s="86">
        <v>9325000</v>
      </c>
      <c r="E23" s="100">
        <v>0</v>
      </c>
      <c r="F23" s="86">
        <v>839657.31</v>
      </c>
      <c r="G23" s="86">
        <v>662918.34</v>
      </c>
      <c r="H23" s="100"/>
      <c r="I23" s="104"/>
      <c r="J23" s="104"/>
      <c r="K23" s="104"/>
      <c r="L23" s="104"/>
      <c r="M23" s="104"/>
      <c r="N23" s="104"/>
      <c r="O23" s="104"/>
      <c r="P23" s="104"/>
      <c r="Q23" s="108">
        <f t="shared" si="3"/>
        <v>1502575.65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22854074.219999999</v>
      </c>
      <c r="E24" s="84">
        <f t="shared" ref="E24:P24" si="5">E25+E26+E27+E28+E29+E30+E31+E32+E33</f>
        <v>601740</v>
      </c>
      <c r="F24" s="103">
        <f t="shared" si="5"/>
        <v>935486.46000000008</v>
      </c>
      <c r="G24" s="106">
        <f t="shared" si="5"/>
        <v>408331.74</v>
      </c>
      <c r="H24" s="106">
        <f t="shared" si="5"/>
        <v>0</v>
      </c>
      <c r="I24" s="106">
        <f t="shared" si="5"/>
        <v>0</v>
      </c>
      <c r="J24" s="106">
        <f t="shared" si="5"/>
        <v>0</v>
      </c>
      <c r="K24" s="106">
        <f t="shared" si="5"/>
        <v>0</v>
      </c>
      <c r="L24" s="106">
        <f t="shared" si="5"/>
        <v>0</v>
      </c>
      <c r="M24" s="106">
        <f t="shared" si="5"/>
        <v>0</v>
      </c>
      <c r="N24" s="106">
        <f t="shared" si="5"/>
        <v>0</v>
      </c>
      <c r="O24" s="106">
        <f t="shared" si="5"/>
        <v>0</v>
      </c>
      <c r="P24" s="106">
        <f t="shared" si="5"/>
        <v>0</v>
      </c>
      <c r="Q24" s="90">
        <f t="shared" si="3"/>
        <v>1945558.2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707050</v>
      </c>
      <c r="E25" s="87">
        <v>8790</v>
      </c>
      <c r="F25" s="87">
        <v>243640.66</v>
      </c>
      <c r="G25" s="87">
        <v>148530.47</v>
      </c>
      <c r="H25" s="104"/>
      <c r="I25" s="104"/>
      <c r="J25" s="104"/>
      <c r="K25" s="104"/>
      <c r="L25" s="104"/>
      <c r="M25" s="104"/>
      <c r="N25" s="104"/>
      <c r="O25" s="104"/>
      <c r="P25" s="104"/>
      <c r="Q25" s="87">
        <f t="shared" si="3"/>
        <v>400961.13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250000</v>
      </c>
      <c r="E26" s="105">
        <v>0</v>
      </c>
      <c r="F26" s="105">
        <v>0</v>
      </c>
      <c r="G26" s="105">
        <v>0</v>
      </c>
      <c r="H26" s="105"/>
      <c r="I26" s="105"/>
      <c r="J26" s="104"/>
      <c r="K26" s="105"/>
      <c r="L26" s="105"/>
      <c r="M26" s="104"/>
      <c r="N26" s="104"/>
      <c r="O26" s="105"/>
      <c r="P26" s="104"/>
      <c r="Q26" s="109">
        <f t="shared" si="3"/>
        <v>0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3820144.26</v>
      </c>
      <c r="E27" s="87">
        <v>592950</v>
      </c>
      <c r="F27" s="105">
        <v>0</v>
      </c>
      <c r="G27" s="87">
        <v>12100</v>
      </c>
      <c r="H27" s="87"/>
      <c r="I27" s="87"/>
      <c r="J27" s="70"/>
      <c r="K27" s="87"/>
      <c r="L27" s="87"/>
      <c r="M27" s="70"/>
      <c r="N27" s="70"/>
      <c r="O27" s="70"/>
      <c r="P27" s="87"/>
      <c r="Q27" s="87">
        <f t="shared" si="3"/>
        <v>605050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5">
        <v>0</v>
      </c>
      <c r="F28" s="105">
        <v>0</v>
      </c>
      <c r="G28" s="105">
        <v>0</v>
      </c>
      <c r="H28" s="105"/>
      <c r="I28" s="105"/>
      <c r="J28" s="105"/>
      <c r="K28" s="105"/>
      <c r="L28" s="104"/>
      <c r="M28" s="105"/>
      <c r="N28" s="105"/>
      <c r="O28" s="105"/>
      <c r="P28" s="105"/>
      <c r="Q28" s="109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300000</v>
      </c>
      <c r="E29" s="105">
        <v>0</v>
      </c>
      <c r="F29" s="105">
        <v>0</v>
      </c>
      <c r="G29" s="105">
        <v>0</v>
      </c>
      <c r="H29" s="105"/>
      <c r="I29" s="105"/>
      <c r="J29" s="105"/>
      <c r="K29" s="104"/>
      <c r="L29" s="105"/>
      <c r="M29" s="105"/>
      <c r="N29" s="105"/>
      <c r="O29" s="105"/>
      <c r="P29" s="105"/>
      <c r="Q29" s="109">
        <f t="shared" si="3"/>
        <v>0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20000</v>
      </c>
      <c r="E30" s="105">
        <v>0</v>
      </c>
      <c r="F30" s="105">
        <v>0</v>
      </c>
      <c r="G30" s="105">
        <v>0</v>
      </c>
      <c r="H30" s="105"/>
      <c r="I30" s="105"/>
      <c r="J30" s="105"/>
      <c r="K30" s="105"/>
      <c r="L30" s="105"/>
      <c r="M30" s="110"/>
      <c r="N30" s="105"/>
      <c r="O30" s="105"/>
      <c r="P30" s="104"/>
      <c r="Q30" s="105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8560000</v>
      </c>
      <c r="E31" s="105">
        <v>0</v>
      </c>
      <c r="F31" s="105">
        <v>0</v>
      </c>
      <c r="G31" s="105">
        <v>0</v>
      </c>
      <c r="H31" s="104"/>
      <c r="I31" s="104"/>
      <c r="J31" s="104"/>
      <c r="K31" s="104"/>
      <c r="L31" s="104"/>
      <c r="M31" s="105"/>
      <c r="N31" s="105"/>
      <c r="O31" s="105"/>
      <c r="P31" s="104"/>
      <c r="Q31" s="109">
        <f t="shared" ref="Q31:Q51" si="6">E31+F31+G31+H31+I31+J31+K31+L31+M31+N31+O31+P31</f>
        <v>0</v>
      </c>
    </row>
    <row r="32" spans="1:17" s="42" customFormat="1" x14ac:dyDescent="0.25">
      <c r="A32" s="48"/>
      <c r="B32" s="64" t="s">
        <v>41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93">
        <v>9166879.9600000009</v>
      </c>
      <c r="E33" s="105">
        <v>0</v>
      </c>
      <c r="F33" s="93">
        <v>691845.8</v>
      </c>
      <c r="G33" s="93">
        <v>247701.27</v>
      </c>
      <c r="H33" s="111"/>
      <c r="I33" s="109"/>
      <c r="J33" s="109"/>
      <c r="K33" s="109"/>
      <c r="L33" s="109"/>
      <c r="M33" s="104"/>
      <c r="N33" s="109"/>
      <c r="O33" s="109"/>
      <c r="P33" s="104"/>
      <c r="Q33" s="109">
        <f t="shared" si="6"/>
        <v>939547.07000000007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2900000</v>
      </c>
      <c r="E34" s="103">
        <f t="shared" ref="E34:P34" si="7">E35+E36+E37+E38+E39+E40+E41</f>
        <v>0</v>
      </c>
      <c r="F34" s="103">
        <f t="shared" si="7"/>
        <v>0</v>
      </c>
      <c r="G34" s="90">
        <f t="shared" si="7"/>
        <v>1236332.32</v>
      </c>
      <c r="H34" s="103">
        <f t="shared" si="7"/>
        <v>0</v>
      </c>
      <c r="I34" s="106">
        <f>I35+I36+I37+I38+I39+I40+I41</f>
        <v>0</v>
      </c>
      <c r="J34" s="103">
        <f>J35+J36+J37+J38+J39+J40+J41</f>
        <v>0</v>
      </c>
      <c r="K34" s="106">
        <f>K35+K36+K37+K38+K39+K40+K41</f>
        <v>0</v>
      </c>
      <c r="L34" s="103">
        <f t="shared" si="7"/>
        <v>0</v>
      </c>
      <c r="M34" s="103">
        <f t="shared" si="7"/>
        <v>0</v>
      </c>
      <c r="N34" s="106">
        <f t="shared" si="7"/>
        <v>0</v>
      </c>
      <c r="O34" s="106">
        <f t="shared" si="7"/>
        <v>0</v>
      </c>
      <c r="P34" s="106">
        <f t="shared" si="7"/>
        <v>0</v>
      </c>
      <c r="Q34" s="112">
        <f t="shared" si="6"/>
        <v>1236332.32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100">
        <v>0</v>
      </c>
      <c r="I35" s="100">
        <v>0</v>
      </c>
      <c r="J35" s="100">
        <v>0</v>
      </c>
      <c r="K35" s="104"/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8">
        <f t="shared" si="6"/>
        <v>0</v>
      </c>
    </row>
    <row r="36" spans="1:17" x14ac:dyDescent="0.25">
      <c r="A36" s="47"/>
      <c r="B36" s="64" t="s">
        <v>42</v>
      </c>
      <c r="C36" s="107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7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7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7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2700000</v>
      </c>
      <c r="E40" s="100">
        <v>0</v>
      </c>
      <c r="F40" s="100">
        <v>0</v>
      </c>
      <c r="G40" s="92">
        <v>1236332.32</v>
      </c>
      <c r="H40" s="100">
        <v>0</v>
      </c>
      <c r="I40" s="100"/>
      <c r="J40" s="100"/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f t="shared" si="6"/>
        <v>1236332.32</v>
      </c>
    </row>
    <row r="41" spans="1:17" x14ac:dyDescent="0.25">
      <c r="A41" s="47"/>
      <c r="B41" s="64" t="s">
        <v>46</v>
      </c>
      <c r="C41" s="107">
        <v>0</v>
      </c>
      <c r="D41" s="100">
        <v>0</v>
      </c>
      <c r="E41" s="100">
        <v>0</v>
      </c>
      <c r="F41" s="100">
        <v>0</v>
      </c>
      <c r="G41" s="100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f t="shared" si="6"/>
        <v>0</v>
      </c>
    </row>
    <row r="42" spans="1:17" x14ac:dyDescent="0.25">
      <c r="A42" s="47"/>
      <c r="B42" s="65" t="s">
        <v>47</v>
      </c>
      <c r="C42" s="106">
        <f>SUM(C43:C49)</f>
        <v>0</v>
      </c>
      <c r="D42" s="103">
        <f>SUM(D43:D49)</f>
        <v>0</v>
      </c>
      <c r="E42" s="103">
        <f t="shared" ref="E42:P42" si="8">E43+E44+E45+E46+E47+E48+E49</f>
        <v>0</v>
      </c>
      <c r="F42" s="103">
        <f t="shared" si="8"/>
        <v>0</v>
      </c>
      <c r="G42" s="112">
        <f t="shared" si="8"/>
        <v>0</v>
      </c>
      <c r="H42" s="112">
        <f t="shared" si="8"/>
        <v>0</v>
      </c>
      <c r="I42" s="112">
        <f t="shared" si="8"/>
        <v>0</v>
      </c>
      <c r="J42" s="112">
        <f t="shared" si="8"/>
        <v>0</v>
      </c>
      <c r="K42" s="112">
        <f t="shared" si="8"/>
        <v>0</v>
      </c>
      <c r="L42" s="112">
        <f t="shared" si="8"/>
        <v>0</v>
      </c>
      <c r="M42" s="112">
        <f t="shared" si="8"/>
        <v>0</v>
      </c>
      <c r="N42" s="112">
        <f t="shared" si="8"/>
        <v>0</v>
      </c>
      <c r="O42" s="112">
        <f t="shared" si="8"/>
        <v>0</v>
      </c>
      <c r="P42" s="112">
        <f t="shared" si="8"/>
        <v>0</v>
      </c>
      <c r="Q42" s="112">
        <f t="shared" si="6"/>
        <v>0</v>
      </c>
    </row>
    <row r="43" spans="1:17" x14ac:dyDescent="0.25">
      <c r="A43" s="47"/>
      <c r="B43" s="64" t="s">
        <v>48</v>
      </c>
      <c r="C43" s="107">
        <v>0</v>
      </c>
      <c r="D43" s="107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8">
        <f t="shared" si="6"/>
        <v>0</v>
      </c>
    </row>
    <row r="44" spans="1:17" x14ac:dyDescent="0.25">
      <c r="A44" s="47"/>
      <c r="B44" s="64" t="s">
        <v>49</v>
      </c>
      <c r="C44" s="107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8">
        <f t="shared" si="6"/>
        <v>0</v>
      </c>
    </row>
    <row r="45" spans="1:17" x14ac:dyDescent="0.25">
      <c r="A45" s="47"/>
      <c r="B45" s="64" t="s">
        <v>50</v>
      </c>
      <c r="C45" s="107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8">
        <f t="shared" si="6"/>
        <v>0</v>
      </c>
    </row>
    <row r="46" spans="1:17" x14ac:dyDescent="0.25">
      <c r="A46" s="47"/>
      <c r="B46" s="64" t="s">
        <v>51</v>
      </c>
      <c r="C46" s="107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8">
        <f t="shared" si="6"/>
        <v>0</v>
      </c>
    </row>
    <row r="47" spans="1:17" x14ac:dyDescent="0.25">
      <c r="A47" s="47"/>
      <c r="B47" s="64" t="s">
        <v>52</v>
      </c>
      <c r="C47" s="107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8">
        <f t="shared" si="6"/>
        <v>0</v>
      </c>
    </row>
    <row r="48" spans="1:17" x14ac:dyDescent="0.25">
      <c r="A48" s="47"/>
      <c r="B48" s="64" t="s">
        <v>53</v>
      </c>
      <c r="C48" s="107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8">
        <f t="shared" si="6"/>
        <v>0</v>
      </c>
    </row>
    <row r="49" spans="1:19" x14ac:dyDescent="0.25">
      <c r="A49" s="47"/>
      <c r="B49" s="64" t="s">
        <v>54</v>
      </c>
      <c r="C49" s="107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8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31140000</v>
      </c>
      <c r="E50" s="103">
        <f>E51+E52+E53+E54+E55+E56+E57+E58+E59</f>
        <v>0</v>
      </c>
      <c r="F50" s="103">
        <f t="shared" ref="F50:P50" si="9">F51+F52+F53+F54+F55+F56+F57+F58+F59</f>
        <v>0</v>
      </c>
      <c r="G50" s="90">
        <f t="shared" si="9"/>
        <v>244448.33</v>
      </c>
      <c r="H50" s="103">
        <f t="shared" si="9"/>
        <v>0</v>
      </c>
      <c r="I50" s="103">
        <f t="shared" si="9"/>
        <v>0</v>
      </c>
      <c r="J50" s="103">
        <f t="shared" si="9"/>
        <v>0</v>
      </c>
      <c r="K50" s="103">
        <f t="shared" si="9"/>
        <v>0</v>
      </c>
      <c r="L50" s="103">
        <f t="shared" si="9"/>
        <v>0</v>
      </c>
      <c r="M50" s="103">
        <f>M51+M52+M53+M54+M55+M56+M57+M58+M59</f>
        <v>0</v>
      </c>
      <c r="N50" s="103">
        <f>N51+N52+N53+N54+N55+N56+N57+N58+N59</f>
        <v>0</v>
      </c>
      <c r="O50" s="103">
        <f t="shared" si="9"/>
        <v>0</v>
      </c>
      <c r="P50" s="103">
        <f t="shared" si="9"/>
        <v>0</v>
      </c>
      <c r="Q50" s="103">
        <f t="shared" si="6"/>
        <v>244448.33</v>
      </c>
    </row>
    <row r="51" spans="1:19" x14ac:dyDescent="0.25">
      <c r="A51" s="47"/>
      <c r="B51" s="64" t="s">
        <v>29</v>
      </c>
      <c r="C51" s="92">
        <v>400000</v>
      </c>
      <c r="D51" s="92">
        <v>11200000</v>
      </c>
      <c r="E51" s="100">
        <v>0</v>
      </c>
      <c r="F51" s="100">
        <v>0</v>
      </c>
      <c r="G51" s="92">
        <v>244448.33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8">
        <f t="shared" si="6"/>
        <v>244448.33</v>
      </c>
    </row>
    <row r="52" spans="1:19" x14ac:dyDescent="0.25">
      <c r="A52" s="47"/>
      <c r="B52" s="64" t="s">
        <v>30</v>
      </c>
      <c r="C52" s="100">
        <v>0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8">
        <f>E52+F52+G52+H52+I52+J52+K52+L52+M52+N52+O52+P52</f>
        <v>0</v>
      </c>
    </row>
    <row r="53" spans="1:19" x14ac:dyDescent="0.25">
      <c r="A53" s="47"/>
      <c r="B53" s="64" t="s">
        <v>31</v>
      </c>
      <c r="C53" s="107">
        <v>0</v>
      </c>
      <c r="D53" s="92">
        <v>300000</v>
      </c>
      <c r="E53" s="100">
        <v>0</v>
      </c>
      <c r="F53" s="100">
        <v>0</v>
      </c>
      <c r="G53" s="100">
        <v>0</v>
      </c>
      <c r="H53" s="100">
        <v>0</v>
      </c>
      <c r="I53" s="100">
        <v>0</v>
      </c>
      <c r="J53" s="100">
        <v>0</v>
      </c>
      <c r="K53" s="100">
        <v>0</v>
      </c>
      <c r="L53" s="107"/>
      <c r="M53" s="100">
        <v>0</v>
      </c>
      <c r="N53" s="100">
        <v>0</v>
      </c>
      <c r="O53" s="100">
        <v>0</v>
      </c>
      <c r="P53" s="100">
        <v>0</v>
      </c>
      <c r="Q53" s="108">
        <f>E53+F53+G53+H53+I53+J53+K53+L53+M53+N53+O53+P53</f>
        <v>0</v>
      </c>
    </row>
    <row r="54" spans="1:19" x14ac:dyDescent="0.25">
      <c r="A54" s="47"/>
      <c r="B54" s="64" t="s">
        <v>32</v>
      </c>
      <c r="C54" s="107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8">
        <f>E54+F54+G54+H54+I54+J54+K54+L54+M54+N54+O54+P54</f>
        <v>0</v>
      </c>
      <c r="S54" s="117"/>
    </row>
    <row r="55" spans="1:19" x14ac:dyDescent="0.25">
      <c r="A55" s="47"/>
      <c r="B55" s="64" t="s">
        <v>33</v>
      </c>
      <c r="C55" s="92">
        <v>100000</v>
      </c>
      <c r="D55" s="92">
        <v>4800000</v>
      </c>
      <c r="E55" s="100">
        <v>0</v>
      </c>
      <c r="F55" s="100">
        <v>0</v>
      </c>
      <c r="G55" s="100">
        <v>0</v>
      </c>
      <c r="H55" s="100">
        <v>0</v>
      </c>
      <c r="I55" s="100">
        <v>0</v>
      </c>
      <c r="J55" s="100">
        <v>0</v>
      </c>
      <c r="K55" s="107"/>
      <c r="L55" s="107"/>
      <c r="M55" s="104"/>
      <c r="N55" s="100">
        <v>0</v>
      </c>
      <c r="O55" s="100">
        <v>0</v>
      </c>
      <c r="P55" s="100">
        <v>0</v>
      </c>
      <c r="Q55" s="108">
        <v>0</v>
      </c>
    </row>
    <row r="56" spans="1:19" x14ac:dyDescent="0.25">
      <c r="A56" s="47"/>
      <c r="B56" s="64" t="s">
        <v>55</v>
      </c>
      <c r="C56" s="107">
        <v>0</v>
      </c>
      <c r="D56" s="92">
        <v>100000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7"/>
      <c r="M56" s="100">
        <v>0</v>
      </c>
      <c r="N56" s="100">
        <v>0</v>
      </c>
      <c r="O56" s="100">
        <v>0</v>
      </c>
      <c r="P56" s="100">
        <v>0</v>
      </c>
      <c r="Q56" s="108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7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8">
        <f t="shared" si="10"/>
        <v>0</v>
      </c>
    </row>
    <row r="58" spans="1:19" x14ac:dyDescent="0.25">
      <c r="A58" s="47"/>
      <c r="B58" s="64" t="s">
        <v>34</v>
      </c>
      <c r="C58" s="107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8">
        <f t="shared" si="10"/>
        <v>0</v>
      </c>
    </row>
    <row r="59" spans="1:19" x14ac:dyDescent="0.25">
      <c r="A59" s="47"/>
      <c r="B59" s="64" t="s">
        <v>57</v>
      </c>
      <c r="C59" s="107">
        <v>0</v>
      </c>
      <c r="D59" s="92">
        <v>14740000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8">
        <f t="shared" si="10"/>
        <v>0</v>
      </c>
    </row>
    <row r="60" spans="1:19" x14ac:dyDescent="0.25">
      <c r="A60" s="47"/>
      <c r="B60" s="65" t="s">
        <v>58</v>
      </c>
      <c r="C60" s="106">
        <f>C61+C62+C64+C63</f>
        <v>0</v>
      </c>
      <c r="D60" s="83">
        <f>D61+D62+D64+D63</f>
        <v>6550000</v>
      </c>
      <c r="E60" s="103">
        <f>E61+E62+E63+E64</f>
        <v>0</v>
      </c>
      <c r="F60" s="103">
        <f>F61+F62+F63+F64</f>
        <v>0</v>
      </c>
      <c r="G60" s="112">
        <f>G61+G62+G63+G64</f>
        <v>0</v>
      </c>
      <c r="H60" s="112">
        <f>H61+H62+H63+H64</f>
        <v>0</v>
      </c>
      <c r="I60" s="112">
        <f t="shared" ref="I60:P60" si="11">I61+I62+I63+I64</f>
        <v>0</v>
      </c>
      <c r="J60" s="112">
        <f t="shared" si="11"/>
        <v>0</v>
      </c>
      <c r="K60" s="112">
        <f t="shared" si="11"/>
        <v>0</v>
      </c>
      <c r="L60" s="112">
        <f t="shared" si="11"/>
        <v>0</v>
      </c>
      <c r="M60" s="112">
        <f t="shared" si="11"/>
        <v>0</v>
      </c>
      <c r="N60" s="112">
        <f t="shared" si="11"/>
        <v>0</v>
      </c>
      <c r="O60" s="112">
        <f t="shared" si="11"/>
        <v>0</v>
      </c>
      <c r="P60" s="103">
        <f t="shared" si="11"/>
        <v>0</v>
      </c>
      <c r="Q60" s="103">
        <f t="shared" si="10"/>
        <v>0</v>
      </c>
    </row>
    <row r="61" spans="1:19" x14ac:dyDescent="0.25">
      <c r="A61" s="47"/>
      <c r="B61" s="64" t="s">
        <v>59</v>
      </c>
      <c r="C61" s="107">
        <v>0</v>
      </c>
      <c r="D61" s="92">
        <v>6550000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7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8">
        <f t="shared" si="10"/>
        <v>0</v>
      </c>
    </row>
    <row r="63" spans="1:19" x14ac:dyDescent="0.25">
      <c r="A63" s="47"/>
      <c r="B63" s="64" t="s">
        <v>61</v>
      </c>
      <c r="C63" s="107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8">
        <f t="shared" si="10"/>
        <v>0</v>
      </c>
    </row>
    <row r="64" spans="1:19" ht="25.5" x14ac:dyDescent="0.25">
      <c r="A64" s="47"/>
      <c r="B64" s="64" t="s">
        <v>62</v>
      </c>
      <c r="C64" s="107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8">
        <f t="shared" si="10"/>
        <v>0</v>
      </c>
    </row>
    <row r="65" spans="1:17" x14ac:dyDescent="0.25">
      <c r="A65" s="47"/>
      <c r="B65" s="65" t="s">
        <v>63</v>
      </c>
      <c r="C65" s="106">
        <f t="shared" ref="C65:H65" si="12">C66+C67+C68+C69+C70+C71</f>
        <v>0</v>
      </c>
      <c r="D65" s="103">
        <f t="shared" si="12"/>
        <v>0</v>
      </c>
      <c r="E65" s="103">
        <f t="shared" si="12"/>
        <v>0</v>
      </c>
      <c r="F65" s="103">
        <f>F66+F67+F68+F69+F70+F71</f>
        <v>0</v>
      </c>
      <c r="G65" s="112">
        <f t="shared" si="12"/>
        <v>0</v>
      </c>
      <c r="H65" s="112">
        <f t="shared" si="12"/>
        <v>0</v>
      </c>
      <c r="I65" s="112">
        <v>0</v>
      </c>
      <c r="J65" s="112">
        <v>0</v>
      </c>
      <c r="K65" s="112">
        <v>0</v>
      </c>
      <c r="L65" s="112">
        <v>0</v>
      </c>
      <c r="M65" s="112">
        <v>0</v>
      </c>
      <c r="N65" s="112">
        <v>0</v>
      </c>
      <c r="O65" s="112">
        <v>0</v>
      </c>
      <c r="P65" s="112">
        <v>0</v>
      </c>
      <c r="Q65" s="112">
        <f t="shared" si="10"/>
        <v>0</v>
      </c>
    </row>
    <row r="66" spans="1:17" x14ac:dyDescent="0.25">
      <c r="A66" s="47"/>
      <c r="B66" s="64" t="s">
        <v>64</v>
      </c>
      <c r="C66" s="107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8">
        <f t="shared" si="10"/>
        <v>0</v>
      </c>
    </row>
    <row r="67" spans="1:17" x14ac:dyDescent="0.25">
      <c r="A67" s="47"/>
      <c r="B67" s="64" t="s">
        <v>65</v>
      </c>
      <c r="C67" s="107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8">
        <f t="shared" si="10"/>
        <v>0</v>
      </c>
    </row>
    <row r="68" spans="1:17" x14ac:dyDescent="0.25">
      <c r="A68" s="47"/>
      <c r="B68" s="65" t="s">
        <v>66</v>
      </c>
      <c r="C68" s="106">
        <f>C71+C70+C69</f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12">
        <f t="shared" si="10"/>
        <v>0</v>
      </c>
    </row>
    <row r="69" spans="1:17" x14ac:dyDescent="0.25">
      <c r="A69" s="47"/>
      <c r="B69" s="64" t="s">
        <v>67</v>
      </c>
      <c r="C69" s="107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8">
        <f t="shared" si="10"/>
        <v>0</v>
      </c>
    </row>
    <row r="70" spans="1:17" x14ac:dyDescent="0.25">
      <c r="A70" s="47"/>
      <c r="B70" s="64" t="s">
        <v>68</v>
      </c>
      <c r="C70" s="107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8">
        <f t="shared" si="10"/>
        <v>0</v>
      </c>
    </row>
    <row r="71" spans="1:17" x14ac:dyDescent="0.25">
      <c r="A71" s="47"/>
      <c r="B71" s="64" t="s">
        <v>69</v>
      </c>
      <c r="C71" s="107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8">
        <f t="shared" si="10"/>
        <v>0</v>
      </c>
    </row>
    <row r="72" spans="1:17" x14ac:dyDescent="0.25">
      <c r="A72" s="47"/>
      <c r="B72" s="57" t="s">
        <v>35</v>
      </c>
      <c r="C72" s="94">
        <f t="shared" ref="C72:Q72" si="13">C8+C14+C24+C34+C42+C50+C60+C65</f>
        <v>335288000</v>
      </c>
      <c r="D72" s="94">
        <f t="shared" si="13"/>
        <v>495664074.12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29098235.179999996</v>
      </c>
      <c r="H72" s="96">
        <f t="shared" si="13"/>
        <v>0</v>
      </c>
      <c r="I72" s="96">
        <f t="shared" si="13"/>
        <v>0</v>
      </c>
      <c r="J72" s="96">
        <f t="shared" si="13"/>
        <v>0</v>
      </c>
      <c r="K72" s="96">
        <f t="shared" si="13"/>
        <v>0</v>
      </c>
      <c r="L72" s="96">
        <f t="shared" si="13"/>
        <v>0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73322141.239999995</v>
      </c>
    </row>
    <row r="73" spans="1:17" x14ac:dyDescent="0.25">
      <c r="A73" s="47"/>
      <c r="B73" s="65" t="s">
        <v>70</v>
      </c>
      <c r="C73" s="106"/>
      <c r="D73" s="105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8">
        <v>0</v>
      </c>
    </row>
    <row r="74" spans="1:17" x14ac:dyDescent="0.25">
      <c r="A74" s="47"/>
      <c r="B74" s="65" t="s">
        <v>71</v>
      </c>
      <c r="C74" s="107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8">
        <v>0</v>
      </c>
    </row>
    <row r="75" spans="1:17" x14ac:dyDescent="0.25">
      <c r="A75" s="47"/>
      <c r="B75" s="64" t="s">
        <v>72</v>
      </c>
      <c r="C75" s="107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8">
        <v>0</v>
      </c>
    </row>
    <row r="76" spans="1:17" x14ac:dyDescent="0.25">
      <c r="A76" s="47"/>
      <c r="B76" s="64" t="s">
        <v>73</v>
      </c>
      <c r="C76" s="107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8">
        <v>0</v>
      </c>
    </row>
    <row r="77" spans="1:17" x14ac:dyDescent="0.25">
      <c r="A77" s="47"/>
      <c r="B77" s="65" t="s">
        <v>74</v>
      </c>
      <c r="C77" s="107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8">
        <v>0</v>
      </c>
    </row>
    <row r="78" spans="1:17" x14ac:dyDescent="0.25">
      <c r="A78" s="47"/>
      <c r="B78" s="64" t="s">
        <v>75</v>
      </c>
      <c r="C78" s="107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8">
        <v>0</v>
      </c>
    </row>
    <row r="79" spans="1:17" x14ac:dyDescent="0.25">
      <c r="A79" s="47"/>
      <c r="B79" s="64" t="s">
        <v>76</v>
      </c>
      <c r="C79" s="107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8">
        <v>0</v>
      </c>
    </row>
    <row r="80" spans="1:17" x14ac:dyDescent="0.25">
      <c r="A80" s="47"/>
      <c r="B80" s="65" t="s">
        <v>77</v>
      </c>
      <c r="C80" s="107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8">
        <v>0</v>
      </c>
    </row>
    <row r="81" spans="1:17" x14ac:dyDescent="0.25">
      <c r="A81" s="47"/>
      <c r="B81" s="64" t="s">
        <v>78</v>
      </c>
      <c r="C81" s="107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8">
        <v>0</v>
      </c>
    </row>
    <row r="82" spans="1:17" x14ac:dyDescent="0.25">
      <c r="A82" s="47"/>
      <c r="B82" s="57" t="s">
        <v>79</v>
      </c>
      <c r="C82" s="113">
        <f>SUM(C74:C81)</f>
        <v>0</v>
      </c>
      <c r="D82" s="114">
        <f>SUM(D74:D81)</f>
        <v>0</v>
      </c>
      <c r="E82" s="114">
        <v>0</v>
      </c>
      <c r="F82" s="114">
        <v>0</v>
      </c>
      <c r="G82" s="115">
        <v>0</v>
      </c>
      <c r="H82" s="115">
        <v>0</v>
      </c>
      <c r="I82" s="115">
        <v>0</v>
      </c>
      <c r="J82" s="115">
        <v>0</v>
      </c>
      <c r="K82" s="115">
        <v>0</v>
      </c>
      <c r="L82" s="115">
        <v>0</v>
      </c>
      <c r="M82" s="115">
        <v>0</v>
      </c>
      <c r="N82" s="115">
        <v>0</v>
      </c>
      <c r="O82" s="115">
        <v>0</v>
      </c>
      <c r="P82" s="115">
        <v>0</v>
      </c>
      <c r="Q82" s="115">
        <v>0</v>
      </c>
    </row>
    <row r="83" spans="1:17" ht="13.5" customHeight="1" x14ac:dyDescent="0.25">
      <c r="A83" s="47"/>
      <c r="B83" s="47"/>
      <c r="C83" s="69"/>
      <c r="D83" s="69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495664074.12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29098235.179999996</v>
      </c>
      <c r="H84" s="99">
        <f t="shared" si="14"/>
        <v>0</v>
      </c>
      <c r="I84" s="99">
        <f t="shared" si="14"/>
        <v>0</v>
      </c>
      <c r="J84" s="99">
        <f t="shared" si="14"/>
        <v>0</v>
      </c>
      <c r="K84" s="99">
        <f t="shared" si="14"/>
        <v>0</v>
      </c>
      <c r="L84" s="99">
        <f t="shared" si="14"/>
        <v>0</v>
      </c>
      <c r="M84" s="99">
        <f t="shared" si="14"/>
        <v>0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73322141.239999995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120</v>
      </c>
      <c r="C86" s="59"/>
      <c r="D86" s="36"/>
      <c r="E86" s="59"/>
      <c r="F86" s="36"/>
      <c r="G86" s="36"/>
      <c r="H86" s="55"/>
      <c r="I86" s="55"/>
      <c r="J86" s="62"/>
      <c r="K86" s="55"/>
      <c r="L86" s="55"/>
      <c r="M86" s="47"/>
      <c r="N86" s="63"/>
      <c r="O86" s="55"/>
      <c r="P86" s="55"/>
      <c r="Q86" s="55"/>
    </row>
    <row r="87" spans="1:17" ht="13.5" customHeight="1" x14ac:dyDescent="0.25">
      <c r="A87" s="47"/>
      <c r="B87" s="47" t="s">
        <v>121</v>
      </c>
      <c r="C87" s="59"/>
      <c r="D87" s="55"/>
      <c r="E87" s="47"/>
      <c r="F87" s="60"/>
      <c r="G87" s="120"/>
      <c r="H87" s="62"/>
      <c r="I87" s="63"/>
      <c r="J87" s="62"/>
      <c r="K87" s="47"/>
      <c r="L87" s="47"/>
      <c r="M87" s="47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118"/>
    </row>
    <row r="91" spans="1:17" ht="13.5" customHeight="1" x14ac:dyDescent="0.25">
      <c r="A91" s="47"/>
      <c r="C91" s="119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portrait" r:id="rId1"/>
  <headerFooter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2023-04-03T20:18:58Z</cp:lastPrinted>
  <dcterms:created xsi:type="dcterms:W3CDTF">2018-04-17T18:57:16Z</dcterms:created>
  <dcterms:modified xsi:type="dcterms:W3CDTF">2023-04-03T20:22:59Z</dcterms:modified>
</cp:coreProperties>
</file>