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16" r:id="rId3"/>
  </sheets>
  <definedNames>
    <definedName name="_xlnm.Print_Area" localSheetId="1">'P2 Presupuesto Aprobado-Ejec'!$B$1:$Q$97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6" l="1"/>
  <c r="E84" i="16"/>
  <c r="F84" i="16"/>
  <c r="G84" i="16"/>
  <c r="H84" i="16"/>
  <c r="I84" i="16"/>
  <c r="J84" i="16"/>
  <c r="K84" i="16"/>
  <c r="L84" i="16"/>
  <c r="M84" i="16"/>
  <c r="N84" i="16"/>
  <c r="O84" i="16"/>
  <c r="P84" i="16"/>
  <c r="Q84" i="16"/>
  <c r="C84" i="16"/>
  <c r="N73" i="16"/>
  <c r="N86" i="16" s="1"/>
  <c r="Q72" i="16"/>
  <c r="Q71" i="16"/>
  <c r="Q70" i="16"/>
  <c r="Q69" i="16"/>
  <c r="C69" i="16"/>
  <c r="Q68" i="16"/>
  <c r="Q67" i="16"/>
  <c r="H66" i="16"/>
  <c r="G66" i="16"/>
  <c r="F66" i="16"/>
  <c r="E66" i="16"/>
  <c r="Q66" i="16" s="1"/>
  <c r="D66" i="16"/>
  <c r="C66" i="16"/>
  <c r="Q65" i="16"/>
  <c r="Q64" i="16"/>
  <c r="Q63" i="16"/>
  <c r="Q62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Q60" i="16"/>
  <c r="Q59" i="16"/>
  <c r="Q58" i="16"/>
  <c r="Q57" i="16"/>
  <c r="Q55" i="16"/>
  <c r="Q54" i="16"/>
  <c r="Q53" i="16"/>
  <c r="Q52" i="16"/>
  <c r="P51" i="16"/>
  <c r="O51" i="16"/>
  <c r="N51" i="16"/>
  <c r="M51" i="16"/>
  <c r="L51" i="16"/>
  <c r="K51" i="16"/>
  <c r="J51" i="16"/>
  <c r="J8" i="16" s="1"/>
  <c r="I51" i="16"/>
  <c r="H51" i="16"/>
  <c r="G51" i="16"/>
  <c r="F51" i="16"/>
  <c r="E51" i="16"/>
  <c r="Q51" i="16" s="1"/>
  <c r="D51" i="16"/>
  <c r="C51" i="16"/>
  <c r="Q50" i="16"/>
  <c r="Q49" i="16"/>
  <c r="Q48" i="16"/>
  <c r="Q47" i="16"/>
  <c r="Q46" i="16"/>
  <c r="Q45" i="16"/>
  <c r="Q44" i="16"/>
  <c r="P43" i="16"/>
  <c r="O43" i="16"/>
  <c r="N43" i="16"/>
  <c r="M43" i="16"/>
  <c r="L43" i="16"/>
  <c r="K43" i="16"/>
  <c r="J43" i="16"/>
  <c r="I43" i="16"/>
  <c r="H43" i="16"/>
  <c r="H8" i="16" s="1"/>
  <c r="G43" i="16"/>
  <c r="F43" i="16"/>
  <c r="E43" i="16"/>
  <c r="Q43" i="16" s="1"/>
  <c r="D43" i="16"/>
  <c r="C43" i="16"/>
  <c r="Q42" i="16"/>
  <c r="Q41" i="16"/>
  <c r="Q40" i="16"/>
  <c r="Q39" i="16"/>
  <c r="Q38" i="16"/>
  <c r="Q37" i="16"/>
  <c r="Q36" i="16"/>
  <c r="C36" i="16"/>
  <c r="C35" i="16" s="1"/>
  <c r="C8" i="16" s="1"/>
  <c r="C73" i="16" s="1"/>
  <c r="C86" i="16" s="1"/>
  <c r="P35" i="16"/>
  <c r="O35" i="16"/>
  <c r="N35" i="16"/>
  <c r="M35" i="16"/>
  <c r="L35" i="16"/>
  <c r="K35" i="16"/>
  <c r="J35" i="16"/>
  <c r="I35" i="16"/>
  <c r="H35" i="16"/>
  <c r="G35" i="16"/>
  <c r="G8" i="16" s="1"/>
  <c r="F35" i="16"/>
  <c r="E35" i="16"/>
  <c r="Q35" i="16" s="1"/>
  <c r="D35" i="16"/>
  <c r="Q34" i="16"/>
  <c r="Q33" i="16"/>
  <c r="Q32" i="16"/>
  <c r="Q30" i="16"/>
  <c r="Q29" i="16"/>
  <c r="Q28" i="16"/>
  <c r="Q27" i="16"/>
  <c r="Q26" i="16"/>
  <c r="P25" i="16"/>
  <c r="O25" i="16"/>
  <c r="O8" i="16" s="1"/>
  <c r="N25" i="16"/>
  <c r="M25" i="16"/>
  <c r="L25" i="16"/>
  <c r="K25" i="16"/>
  <c r="J25" i="16"/>
  <c r="I25" i="16"/>
  <c r="H25" i="16"/>
  <c r="G25" i="16"/>
  <c r="F25" i="16"/>
  <c r="E25" i="16"/>
  <c r="Q25" i="16" s="1"/>
  <c r="D25" i="16"/>
  <c r="C25" i="16"/>
  <c r="Q24" i="16"/>
  <c r="Q23" i="16"/>
  <c r="C23" i="16"/>
  <c r="Q22" i="16"/>
  <c r="Q21" i="16"/>
  <c r="Q20" i="16"/>
  <c r="Q16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D8" i="16" s="1"/>
  <c r="D73" i="16" s="1"/>
  <c r="D86" i="16" s="1"/>
  <c r="C15" i="16"/>
  <c r="Q14" i="16"/>
  <c r="Q13" i="16"/>
  <c r="Q12" i="16"/>
  <c r="C12" i="16"/>
  <c r="Q11" i="16"/>
  <c r="Q10" i="16"/>
  <c r="P9" i="16"/>
  <c r="O9" i="16"/>
  <c r="N9" i="16"/>
  <c r="M9" i="16"/>
  <c r="M8" i="16" s="1"/>
  <c r="L9" i="16"/>
  <c r="L8" i="16" s="1"/>
  <c r="K9" i="16"/>
  <c r="K73" i="16" s="1"/>
  <c r="K86" i="16" s="1"/>
  <c r="J9" i="16"/>
  <c r="J73" i="16" s="1"/>
  <c r="J86" i="16" s="1"/>
  <c r="I9" i="16"/>
  <c r="I8" i="16" s="1"/>
  <c r="H9" i="16"/>
  <c r="H73" i="16" s="1"/>
  <c r="H86" i="16" s="1"/>
  <c r="G9" i="16"/>
  <c r="G73" i="16" s="1"/>
  <c r="F9" i="16"/>
  <c r="F8" i="16" s="1"/>
  <c r="E9" i="16"/>
  <c r="E73" i="16" s="1"/>
  <c r="E86" i="16" s="1"/>
  <c r="D9" i="16"/>
  <c r="C9" i="16"/>
  <c r="AD8" i="16"/>
  <c r="X8" i="16"/>
  <c r="Y8" i="16" s="1"/>
  <c r="W8" i="16"/>
  <c r="N8" i="16"/>
  <c r="K8" i="16"/>
  <c r="E8" i="16"/>
  <c r="G86" i="16" l="1"/>
  <c r="Q61" i="16"/>
  <c r="P8" i="16"/>
  <c r="Q15" i="16"/>
  <c r="O73" i="16"/>
  <c r="O86" i="16" s="1"/>
  <c r="P73" i="16"/>
  <c r="P86" i="16" s="1"/>
  <c r="Z8" i="16"/>
  <c r="AA8" i="16" s="1"/>
  <c r="AB8" i="16" s="1"/>
  <c r="Q9" i="16"/>
  <c r="F73" i="16"/>
  <c r="F86" i="16" s="1"/>
  <c r="I73" i="16"/>
  <c r="I86" i="16" s="1"/>
  <c r="L73" i="16"/>
  <c r="L86" i="16" s="1"/>
  <c r="M73" i="16"/>
  <c r="M86" i="16" s="1"/>
  <c r="Q73" i="16" l="1"/>
  <c r="Q86" i="16" s="1"/>
  <c r="Q8" i="16"/>
  <c r="AC7" i="16"/>
  <c r="AD7" i="16" s="1"/>
  <c r="D51" i="7" l="1"/>
  <c r="C12" i="7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C15" i="7" s="1"/>
  <c r="D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O8" i="7" l="1"/>
  <c r="G73" i="7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<sst xmlns="http://schemas.openxmlformats.org/spreadsheetml/2006/main" count="335" uniqueCount="131">
  <si>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</si>
  <si>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</si>
  <si>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</si>
  <si>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</si>
  <si>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</si>
  <si>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</si>
  <si>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</si>
  <si>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</si>
  <si>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</si>
  <si>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</si>
  <si>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</si>
  <si>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</si>
  <si>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</si>
  <si>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</si>
  <si>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</si>
  <si>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</si>
  <si>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</si>
  <si>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</si>
  <si>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</si>
  <si>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</si>
  <si>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</si>
  <si>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</si>
  <si>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</si>
  <si>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</si>
  <si>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</si>
  <si>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</si>
  <si>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</si>
  <si>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</si>
  <si>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</si>
  <si>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</si>
  <si>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</si>
  <si>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</si>
  <si>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</si>
  <si>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</si>
  <si>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</si>
  <si>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</si>
  <si>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</si>
  <si>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</si>
  <si>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</si>
  <si>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</si>
  <si>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</si>
  <si>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</si>
  <si>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</si>
  <si>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</si>
  <si>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</si>
  <si>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</si>
  <si>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</si>
  <si>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</si>
  <si>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</si>
  <si>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</si>
  <si>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</si>
  <si>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</si>
  <si>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</si>
  <si>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</si>
  <si>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</si>
  <si>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</si>
  <si>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</si>
  <si>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</si>
  <si>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</si>
  <si>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</si>
  <si>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</si>
  <si>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</si>
  <si>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</si>
  <si>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</si>
  <si>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</si>
  <si>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</si>
  <si>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</si>
  <si>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</si>
  <si>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</si>
  <si>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</si>
  <si>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</si>
  <si>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</si>
  <si>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</si>
  <si>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</si>
  <si>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</si>
  <si>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</si>
  <si>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</si>
  <si>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</si>
  <si>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</si>
  <si>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</si>
  <si>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</si>
  <si>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</si>
  <si>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</si>
  <si>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</si>
  <si>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</si>
  <si>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</si>
  <si>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</si>
  <si>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</si>
  <si>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</si>
  <si>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</si>
  <si>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</si>
  <si>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</si>
  <si>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</si>
  <si>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</si>
  <si>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</si>
  <si>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</si>
  <si>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</si>
  <si>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</si>
  <si>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</si>
  <si>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</si>
  <si>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</si>
  <si>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</si>
  <si>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</si>
  <si>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</si>
  <si>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</si>
  <si>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</si>
  <si>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</si>
  <si>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</si>
  <si>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</si>
  <si>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</si>
  <si>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</si>
  <si>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</si>
  <si>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</si>
  <si>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</si>
  <si>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</si>
  <si>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</si>
  <si>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</si>
  <si>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</si>
  <si>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</si>
  <si>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</si>
  <si>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</si>
  <si>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</si>
  <si>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</si>
  <si>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</si>
  <si>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</si>
  <si>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</si>
  <si>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</si>
  <si>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                                                                                                                                    En RD$</t>
  </si>
  <si>
    <t>Presupuesto Modificado Octubre</t>
  </si>
  <si>
    <t>Fecha de registro: hasta el 3 de Noviembre 2022</t>
  </si>
  <si>
    <t>Fecha de imputación: hasta el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</si>
</sst>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9" fillId="0" borderId="0" xfId="0" applyNumberFormat="1" applyFont="1"/>
    <xf numFmtId="43" fontId="0" fillId="0" borderId="5" xfId="5" applyNumberFormat="1" applyFont="1" applyFill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12</xdr:col>
      <xdr:colOff>523875</xdr:colOff>
      <xdr:row>0</xdr:row>
      <xdr:rowOff>95249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952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3335000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28575</xdr:colOff>
      <xdr:row>0</xdr:row>
      <xdr:rowOff>180974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180974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13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2" t="s">
        <v>105</v>
      </c>
      <c r="B1" s="122"/>
      <c r="C1" s="122"/>
      <c r="E1" s="9" t="s">
        <v>38</v>
      </c>
    </row>
    <row r="2" spans="1:6" ht="18.75" x14ac:dyDescent="0.25">
      <c r="A2" s="122" t="s">
        <v>113</v>
      </c>
      <c r="B2" s="122"/>
      <c r="C2" s="122"/>
      <c r="E2" s="16" t="s">
        <v>100</v>
      </c>
    </row>
    <row r="3" spans="1:6" ht="18.75" x14ac:dyDescent="0.25">
      <c r="A3" s="122" t="s">
        <v>115</v>
      </c>
      <c r="B3" s="122"/>
      <c r="C3" s="122"/>
      <c r="E3" s="16" t="s">
        <v>101</v>
      </c>
    </row>
    <row r="4" spans="1:6" ht="18.75" x14ac:dyDescent="0.3">
      <c r="A4" s="123" t="s">
        <v>103</v>
      </c>
      <c r="B4" s="123"/>
      <c r="C4" s="123"/>
      <c r="E4" s="9" t="s">
        <v>93</v>
      </c>
    </row>
    <row r="5" spans="1:6" x14ac:dyDescent="0.25">
      <c r="A5" s="119" t="s">
        <v>36</v>
      </c>
      <c r="B5" s="119"/>
      <c r="C5" s="119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8" t="s">
        <v>107</v>
      </c>
      <c r="C94" s="118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9" t="s">
        <v>109</v>
      </c>
      <c r="C95" s="119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20" t="s">
        <v>119</v>
      </c>
      <c r="B99" s="120"/>
      <c r="E99" s="22"/>
      <c r="F99" s="22"/>
      <c r="G99" s="22"/>
      <c r="H99" s="22"/>
      <c r="I99" s="22"/>
      <c r="J99" s="22"/>
    </row>
    <row r="100" spans="1:10" x14ac:dyDescent="0.25">
      <c r="A100" s="121" t="s">
        <v>110</v>
      </c>
      <c r="B100" s="121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8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13.140625" bestFit="1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4.140625" bestFit="1" customWidth="1"/>
    <col min="14" max="14" width="13.85546875" customWidth="1"/>
    <col min="15" max="15" width="12.85546875" hidden="1" customWidth="1"/>
    <col min="16" max="16" width="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22" t="s">
        <v>105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S1" s="9" t="s">
        <v>93</v>
      </c>
    </row>
    <row r="2" spans="2:30" ht="18.75" customHeight="1" x14ac:dyDescent="0.25">
      <c r="B2" s="122" t="s">
        <v>113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62"/>
      <c r="S2" s="16" t="s">
        <v>95</v>
      </c>
    </row>
    <row r="3" spans="2:30" ht="18.75" customHeight="1" x14ac:dyDescent="0.25">
      <c r="B3" s="122" t="s">
        <v>115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S3" s="16" t="s">
        <v>96</v>
      </c>
    </row>
    <row r="4" spans="2:30" ht="15.75" customHeight="1" x14ac:dyDescent="0.25">
      <c r="B4" s="123" t="s">
        <v>102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16" t="s">
        <v>94</v>
      </c>
    </row>
    <row r="5" spans="2:30" ht="18.75" customHeight="1" x14ac:dyDescent="0.25">
      <c r="B5" s="119" t="s">
        <v>127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S5" s="16" t="s">
        <v>97</v>
      </c>
    </row>
    <row r="6" spans="2:30" ht="18.75" customHeight="1" x14ac:dyDescent="0.25">
      <c r="B6" s="61"/>
      <c r="C6" s="61"/>
      <c r="D6" s="61"/>
      <c r="E6" s="124" t="s">
        <v>116</v>
      </c>
      <c r="F6" s="125"/>
      <c r="G6" s="125"/>
      <c r="H6" s="125"/>
      <c r="I6" s="125"/>
      <c r="J6" s="125"/>
      <c r="K6" s="125"/>
      <c r="L6" s="125"/>
      <c r="M6" s="125"/>
      <c r="N6" s="112"/>
      <c r="O6" s="61"/>
      <c r="P6" s="61"/>
      <c r="Q6" s="61"/>
      <c r="S6" s="16"/>
    </row>
    <row r="7" spans="2:30" ht="47.25" x14ac:dyDescent="0.25">
      <c r="B7" s="13" t="s">
        <v>0</v>
      </c>
      <c r="C7" s="97" t="s">
        <v>37</v>
      </c>
      <c r="D7" s="97" t="s">
        <v>128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506210909.38999999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36493254.650000006</v>
      </c>
      <c r="L8" s="74">
        <f t="shared" ref="L8" si="6">L9+L15+L25+L35+L43+L51+L61+L66+L69</f>
        <v>34270209.280000001</v>
      </c>
      <c r="M8" s="74">
        <f t="shared" ref="M8" si="7">M9+M15+M25+M35+M43+M51+M61+M66+M69</f>
        <v>37329250.359999999</v>
      </c>
      <c r="N8" s="74">
        <f t="shared" ref="N8" si="8">N9+N15+N25+N35+N43+N51+N61+N66+N69</f>
        <v>28641103.129999995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257661225.91000003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73">
        <f t="shared" si="14"/>
        <v>16332635.140000001</v>
      </c>
      <c r="L9" s="73">
        <f t="shared" si="14"/>
        <v>13787685.18</v>
      </c>
      <c r="M9" s="73">
        <f t="shared" si="14"/>
        <v>13709131.73</v>
      </c>
      <c r="N9" s="73">
        <f>N10+N11+N12+N13+N14</f>
        <v>25158314.729999997</v>
      </c>
      <c r="O9" s="34">
        <f t="shared" si="14"/>
        <v>0</v>
      </c>
      <c r="P9" s="34">
        <f t="shared" si="14"/>
        <v>0</v>
      </c>
      <c r="Q9" s="73">
        <f>E9+F9+G9+H9+I9+J9+K9+L9+M9+N9+O9+P9</f>
        <v>152020478.53</v>
      </c>
      <c r="U9" s="20"/>
    </row>
    <row r="10" spans="2:30" x14ac:dyDescent="0.25">
      <c r="B10" s="91" t="s">
        <v>3</v>
      </c>
      <c r="C10" s="83">
        <v>55395250</v>
      </c>
      <c r="D10" s="83">
        <v>158051750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>
        <v>11010475</v>
      </c>
      <c r="N10" s="37">
        <v>12191875</v>
      </c>
      <c r="O10" s="37"/>
      <c r="P10" s="37"/>
      <c r="Q10" s="37">
        <f t="shared" ref="Q10:Q30" si="15">E10+F10+G10+H10+I10+J10+K10+L10+M10+N10+O10+P10</f>
        <v>107995152.48</v>
      </c>
    </row>
    <row r="11" spans="2:30" x14ac:dyDescent="0.25">
      <c r="B11" s="91" t="s">
        <v>4</v>
      </c>
      <c r="C11" s="83">
        <v>2191000</v>
      </c>
      <c r="D11" s="83">
        <v>26713600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>
        <v>10000</v>
      </c>
      <c r="N11" s="37">
        <v>9326628.2599999998</v>
      </c>
      <c r="O11" s="37"/>
      <c r="P11" s="37"/>
      <c r="Q11" s="38">
        <f t="shared" si="15"/>
        <v>21893607.210000001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37">
        <v>1098240</v>
      </c>
      <c r="N12" s="37">
        <v>1879020</v>
      </c>
      <c r="O12" s="41"/>
      <c r="P12" s="37"/>
      <c r="Q12" s="38">
        <f>E12+F12+G12+H12+I12+J12+K12+L12+M12+N12+O12+P12</f>
        <v>7198620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/>
      <c r="P13" s="41"/>
      <c r="Q13" s="32">
        <f>E13+F13+G13+H13+I13+J13+K13+L13+M13+N13+O13+P13</f>
        <v>0</v>
      </c>
    </row>
    <row r="14" spans="2:30" ht="30" x14ac:dyDescent="0.25">
      <c r="B14" s="91" t="s">
        <v>6</v>
      </c>
      <c r="C14" s="83">
        <v>10510926</v>
      </c>
      <c r="D14" s="83">
        <v>19803400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>
        <v>1590416.73</v>
      </c>
      <c r="N14" s="37">
        <v>1760791.47</v>
      </c>
      <c r="O14" s="37"/>
      <c r="P14" s="37"/>
      <c r="Q14" s="60">
        <f>E14+F14+G14+H14+I14+J14+K14+L14+M14+N14+O14+P14</f>
        <v>14933098.84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155830689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73">
        <f t="shared" si="16"/>
        <v>5543847.2300000004</v>
      </c>
      <c r="L15" s="73">
        <f t="shared" si="16"/>
        <v>8634173.5899999999</v>
      </c>
      <c r="M15" s="73">
        <f t="shared" si="16"/>
        <v>10558532.74</v>
      </c>
      <c r="N15" s="73">
        <f t="shared" si="16"/>
        <v>7445897.1999999993</v>
      </c>
      <c r="O15" s="34">
        <f t="shared" si="16"/>
        <v>0</v>
      </c>
      <c r="P15" s="34">
        <f t="shared" si="16"/>
        <v>0</v>
      </c>
      <c r="Q15" s="59">
        <f t="shared" si="15"/>
        <v>62522210.450000003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>
        <v>1143785.92</v>
      </c>
      <c r="N16" s="37">
        <v>1507965.89</v>
      </c>
      <c r="O16" s="37"/>
      <c r="P16" s="37"/>
      <c r="Q16" s="60">
        <f t="shared" si="15"/>
        <v>12043221.040000001</v>
      </c>
    </row>
    <row r="17" spans="2:17" ht="30" x14ac:dyDescent="0.25">
      <c r="B17" s="91" t="s">
        <v>9</v>
      </c>
      <c r="C17" s="83">
        <v>7000000</v>
      </c>
      <c r="D17" s="83">
        <v>13300000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37">
        <v>439087.87</v>
      </c>
      <c r="N17" s="37">
        <v>710020.01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286000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37">
        <v>12900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37">
        <v>11879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>
        <v>5783213.6799999997</v>
      </c>
      <c r="N20" s="37">
        <v>2721743.13</v>
      </c>
      <c r="O20" s="37"/>
      <c r="P20" s="37"/>
      <c r="Q20" s="60">
        <f t="shared" si="15"/>
        <v>18858617.449999999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>
        <v>54063.16</v>
      </c>
      <c r="N21" s="37">
        <v>55931.33</v>
      </c>
      <c r="O21" s="37"/>
      <c r="P21" s="37"/>
      <c r="Q21" s="60">
        <f t="shared" si="15"/>
        <v>3601705.3</v>
      </c>
    </row>
    <row r="22" spans="2:17" ht="60" x14ac:dyDescent="0.25">
      <c r="B22" s="91" t="s">
        <v>14</v>
      </c>
      <c r="C22" s="83">
        <v>4590368</v>
      </c>
      <c r="D22" s="83">
        <v>22861229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>
        <v>121751.5</v>
      </c>
      <c r="N22" s="40">
        <v>117314.24000000001</v>
      </c>
      <c r="O22" s="37"/>
      <c r="P22" s="37"/>
      <c r="Q22" s="37">
        <f t="shared" si="15"/>
        <v>1273358.2499999998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49256460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>
        <v>2624080.0099999998</v>
      </c>
      <c r="N23" s="40">
        <v>2157766.7599999998</v>
      </c>
      <c r="O23" s="40"/>
      <c r="P23" s="40"/>
      <c r="Q23" s="48">
        <f t="shared" si="15"/>
        <v>18670155.509999998</v>
      </c>
    </row>
    <row r="24" spans="2:17" ht="30" x14ac:dyDescent="0.25">
      <c r="B24" s="91" t="s">
        <v>40</v>
      </c>
      <c r="C24" s="83">
        <v>336000</v>
      </c>
      <c r="D24" s="83">
        <v>10050000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>
        <v>392550.6</v>
      </c>
      <c r="N24" s="40">
        <v>150376.84</v>
      </c>
      <c r="O24" s="40"/>
      <c r="P24" s="40"/>
      <c r="Q24" s="60">
        <f t="shared" si="15"/>
        <v>4390404.96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26266000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823453.14</v>
      </c>
      <c r="L25" s="84">
        <f t="shared" si="17"/>
        <v>4844180.1900000004</v>
      </c>
      <c r="M25" s="84">
        <f t="shared" si="17"/>
        <v>535652.11</v>
      </c>
      <c r="N25" s="84">
        <f t="shared" si="17"/>
        <v>547869.01</v>
      </c>
      <c r="O25" s="84">
        <f t="shared" si="17"/>
        <v>0</v>
      </c>
      <c r="P25" s="84">
        <f t="shared" si="17"/>
        <v>0</v>
      </c>
      <c r="Q25" s="84">
        <f t="shared" si="15"/>
        <v>11350982.629999999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40">
        <v>17820</v>
      </c>
      <c r="N26" s="40">
        <v>20455</v>
      </c>
      <c r="O26" s="37"/>
      <c r="P26" s="37"/>
      <c r="Q26" s="40">
        <f t="shared" si="15"/>
        <v>565947.26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0">
        <v>274350</v>
      </c>
      <c r="N27" s="40">
        <v>33040</v>
      </c>
      <c r="O27" s="49">
        <v>0</v>
      </c>
      <c r="P27" s="49">
        <v>0</v>
      </c>
      <c r="Q27" s="45">
        <f t="shared" si="15"/>
        <v>372526</v>
      </c>
    </row>
    <row r="28" spans="2:17" ht="30" x14ac:dyDescent="0.25">
      <c r="B28" s="91" t="s">
        <v>19</v>
      </c>
      <c r="C28" s="83">
        <v>60000</v>
      </c>
      <c r="D28" s="83">
        <v>1270000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123</v>
      </c>
      <c r="O28" s="49">
        <v>0</v>
      </c>
      <c r="P28" s="49">
        <v>0</v>
      </c>
      <c r="Q28" s="60">
        <f t="shared" si="15"/>
        <v>480535.71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>
        <v>0</v>
      </c>
      <c r="P29" s="49">
        <v>0</v>
      </c>
      <c r="Q29" s="60">
        <f t="shared" si="15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54800</v>
      </c>
      <c r="O30" s="49">
        <v>0</v>
      </c>
      <c r="P30" s="49">
        <v>0</v>
      </c>
      <c r="Q30" s="60">
        <f t="shared" si="15"/>
        <v>64830</v>
      </c>
    </row>
    <row r="31" spans="2:17" ht="30" x14ac:dyDescent="0.25">
      <c r="B31" s="91" t="s">
        <v>22</v>
      </c>
      <c r="C31" s="85">
        <v>0</v>
      </c>
      <c r="D31" s="83">
        <v>833000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111">
        <v>5752.5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8900000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>
        <v>0</v>
      </c>
      <c r="P32" s="49">
        <v>0</v>
      </c>
      <c r="Q32" s="60">
        <f t="shared" ref="Q32:Q52" si="18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12722000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40">
        <v>237729.61</v>
      </c>
      <c r="N34" s="29">
        <v>439451.01</v>
      </c>
      <c r="O34" s="29"/>
      <c r="P34" s="40"/>
      <c r="Q34" s="40">
        <f t="shared" si="18"/>
        <v>4921447.76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2300000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108800</v>
      </c>
      <c r="O35" s="84">
        <f t="shared" si="20"/>
        <v>0</v>
      </c>
      <c r="P35" s="84">
        <f t="shared" si="20"/>
        <v>0</v>
      </c>
      <c r="Q35" s="84">
        <f t="shared" si="18"/>
        <v>1634927.77</v>
      </c>
    </row>
    <row r="36" spans="2:17" ht="30" x14ac:dyDescent="0.25">
      <c r="B36" s="91" t="s">
        <v>26</v>
      </c>
      <c r="C36" s="83">
        <f>2000000+4000000</f>
        <v>6000000</v>
      </c>
      <c r="D36" s="83">
        <v>600000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41">
        <v>0</v>
      </c>
      <c r="N36" s="48">
        <v>108800</v>
      </c>
      <c r="O36" s="32"/>
      <c r="P36" s="29"/>
      <c r="Q36" s="48">
        <f t="shared" si="18"/>
        <v>308800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13593319.140000001</v>
      </c>
      <c r="L51" s="84">
        <f t="shared" si="23"/>
        <v>7004170.3200000003</v>
      </c>
      <c r="M51" s="84">
        <f>M52+M53+M54+M55+M56+M57+M58+M59+M60</f>
        <v>5932301.2799999993</v>
      </c>
      <c r="N51" s="84">
        <f>N52+N53+N54+N55+N56+N57+N58+N59+N60</f>
        <v>1973854.69</v>
      </c>
      <c r="O51" s="84">
        <f t="shared" si="23"/>
        <v>0</v>
      </c>
      <c r="P51" s="84">
        <f t="shared" si="23"/>
        <v>0</v>
      </c>
      <c r="Q51" s="84">
        <f t="shared" si="18"/>
        <v>30132626.530000005</v>
      </c>
    </row>
    <row r="52" spans="2:19" x14ac:dyDescent="0.25">
      <c r="B52" s="91" t="s">
        <v>29</v>
      </c>
      <c r="C52" s="83">
        <v>24350000</v>
      </c>
      <c r="D52" s="83">
        <v>42860633.600000001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>
        <v>3540744.44</v>
      </c>
      <c r="N52" s="50">
        <v>1973854.69</v>
      </c>
      <c r="O52" s="50"/>
      <c r="P52" s="50"/>
      <c r="Q52" s="50">
        <f t="shared" si="18"/>
        <v>26330627.610000003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41">
        <v>0</v>
      </c>
      <c r="N53" s="41">
        <v>0</v>
      </c>
      <c r="O53" s="39"/>
      <c r="P53" s="32"/>
      <c r="Q53" s="83">
        <f>E53+F53+G53+H53+I53+J53+K53+L53+M53+N53+O53+P53</f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41">
        <v>0</v>
      </c>
      <c r="N54" s="41">
        <v>0</v>
      </c>
      <c r="O54" s="32"/>
      <c r="P54" s="32"/>
      <c r="Q54" s="83">
        <f>E54+F54+G54+H54+I54+J54+K54+L54+M54+N54+O54+P54</f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32"/>
      <c r="P55" s="32"/>
      <c r="Q55" s="32">
        <f>E55+F55+G55+H55+I55+J55+K55+L55+M55+N55+O55+P55</f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7">
        <v>2391556.84</v>
      </c>
      <c r="N56" s="41">
        <v>0</v>
      </c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2410000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41">
        <v>0</v>
      </c>
      <c r="N57" s="41">
        <v>0</v>
      </c>
      <c r="O57" s="32"/>
      <c r="P57" s="32"/>
      <c r="Q57" s="83">
        <f t="shared" ref="Q57:Q72" si="24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6593632.5</v>
      </c>
      <c r="N61" s="30">
        <f t="shared" si="27"/>
        <v>-6593632.5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83">
        <v>6593632.5</v>
      </c>
      <c r="N62" s="83">
        <v>-6593632.5</v>
      </c>
      <c r="O62" s="41">
        <v>0</v>
      </c>
      <c r="P62" s="41">
        <v>0</v>
      </c>
      <c r="Q62" s="32">
        <f t="shared" si="24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34"/>
      <c r="O69" s="34"/>
      <c r="P69" s="34"/>
      <c r="Q69" s="34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506210909.38999999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36493254.650000006</v>
      </c>
      <c r="L73" s="31">
        <f t="shared" si="30"/>
        <v>34270209.280000001</v>
      </c>
      <c r="M73" s="31">
        <f>M9+M15+M25+M35+M43+M51+M61+M66</f>
        <v>37329250.359999999</v>
      </c>
      <c r="N73" s="31">
        <f t="shared" si="30"/>
        <v>28641103.129999995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257661225.91000003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506210909.38999999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71">
        <f t="shared" si="32"/>
        <v>36493254.650000006</v>
      </c>
      <c r="L86" s="71">
        <f t="shared" ref="L86:N86" si="33">L73+L84</f>
        <v>34270209.280000001</v>
      </c>
      <c r="M86" s="71">
        <f t="shared" si="33"/>
        <v>37329250.359999999</v>
      </c>
      <c r="N86" s="71">
        <f t="shared" si="33"/>
        <v>28641103.129999995</v>
      </c>
      <c r="O86" s="15">
        <f t="shared" ref="O86:P86" si="34">O73+O84</f>
        <v>0</v>
      </c>
      <c r="P86" s="15">
        <f t="shared" si="34"/>
        <v>0</v>
      </c>
      <c r="Q86" s="81">
        <f>Q73+Q84</f>
        <v>257661225.91000003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129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130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4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11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E6:M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C8" activePane="bottomRight" state="frozen"/>
      <selection activeCell="N14" sqref="N14"/>
      <selection pane="topRight" activeCell="N14" sqref="N14"/>
      <selection pane="bottomLeft" activeCell="N14" sqref="N14"/>
      <selection pane="bottomRight" activeCell="O84" sqref="O84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13.140625" bestFit="1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4.140625" bestFit="1" customWidth="1"/>
    <col min="14" max="14" width="13.85546875" customWidth="1"/>
    <col min="15" max="15" width="12.85546875" customWidth="1"/>
    <col min="16" max="16" width="11.7109375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22" t="s">
        <v>105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S1" s="9" t="s">
        <v>93</v>
      </c>
    </row>
    <row r="2" spans="2:30" ht="18.75" customHeight="1" x14ac:dyDescent="0.25">
      <c r="B2" s="122" t="s">
        <v>113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62"/>
      <c r="S2" s="16" t="s">
        <v>95</v>
      </c>
    </row>
    <row r="3" spans="2:30" ht="18.75" customHeight="1" x14ac:dyDescent="0.25">
      <c r="B3" s="122" t="s">
        <v>115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S3" s="16" t="s">
        <v>96</v>
      </c>
    </row>
    <row r="4" spans="2:30" ht="15.75" customHeight="1" x14ac:dyDescent="0.25">
      <c r="B4" s="123" t="s">
        <v>102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16" t="s">
        <v>94</v>
      </c>
    </row>
    <row r="5" spans="2:30" ht="18.75" customHeight="1" x14ac:dyDescent="0.25">
      <c r="B5" s="119" t="s">
        <v>127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S5" s="16" t="s">
        <v>97</v>
      </c>
    </row>
    <row r="6" spans="2:30" ht="18.75" customHeight="1" x14ac:dyDescent="0.25">
      <c r="B6" s="113"/>
      <c r="C6" s="113"/>
      <c r="D6" s="113"/>
      <c r="E6" s="124" t="s">
        <v>116</v>
      </c>
      <c r="F6" s="125"/>
      <c r="G6" s="125"/>
      <c r="H6" s="125"/>
      <c r="I6" s="125"/>
      <c r="J6" s="125"/>
      <c r="K6" s="125"/>
      <c r="L6" s="125"/>
      <c r="M6" s="125"/>
      <c r="N6" s="116"/>
      <c r="O6" s="113"/>
      <c r="P6" s="113"/>
      <c r="Q6" s="113"/>
      <c r="S6" s="16"/>
    </row>
    <row r="7" spans="2:30" ht="47.25" x14ac:dyDescent="0.25">
      <c r="B7" s="13" t="s">
        <v>0</v>
      </c>
      <c r="C7" s="97" t="s">
        <v>37</v>
      </c>
      <c r="D7" s="97" t="s">
        <v>128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506210909.38999999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36493254.650000006</v>
      </c>
      <c r="L8" s="74">
        <f t="shared" si="0"/>
        <v>34270209.280000001</v>
      </c>
      <c r="M8" s="74">
        <f t="shared" si="0"/>
        <v>37329250.359999999</v>
      </c>
      <c r="N8" s="74">
        <f t="shared" si="0"/>
        <v>28641103.129999995</v>
      </c>
      <c r="O8" s="74">
        <f t="shared" si="0"/>
        <v>0</v>
      </c>
      <c r="P8" s="74">
        <f t="shared" si="0"/>
        <v>0</v>
      </c>
      <c r="Q8" s="74">
        <f t="shared" si="0"/>
        <v>257661225.91000003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73">
        <f t="shared" si="2"/>
        <v>16332635.140000001</v>
      </c>
      <c r="L9" s="73">
        <f t="shared" si="2"/>
        <v>13787685.18</v>
      </c>
      <c r="M9" s="73">
        <f t="shared" si="2"/>
        <v>13709131.73</v>
      </c>
      <c r="N9" s="73">
        <f>N10+N11+N12+N13+N14</f>
        <v>25158314.729999997</v>
      </c>
      <c r="O9" s="34">
        <f t="shared" si="2"/>
        <v>0</v>
      </c>
      <c r="P9" s="34">
        <f t="shared" si="2"/>
        <v>0</v>
      </c>
      <c r="Q9" s="73">
        <f>E9+F9+G9+H9+I9+J9+K9+L9+M9+N9+O9+P9</f>
        <v>152020478.53</v>
      </c>
      <c r="U9" s="20"/>
    </row>
    <row r="10" spans="2:30" x14ac:dyDescent="0.25">
      <c r="B10" s="91" t="s">
        <v>3</v>
      </c>
      <c r="C10" s="83">
        <v>55395250</v>
      </c>
      <c r="D10" s="83">
        <v>158051750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>
        <v>11010475</v>
      </c>
      <c r="N10" s="37">
        <v>12191875</v>
      </c>
      <c r="O10" s="37"/>
      <c r="P10" s="37"/>
      <c r="Q10" s="37">
        <f t="shared" ref="Q10:Q30" si="3">E10+F10+G10+H10+I10+J10+K10+L10+M10+N10+O10+P10</f>
        <v>107995152.48</v>
      </c>
    </row>
    <row r="11" spans="2:30" x14ac:dyDescent="0.25">
      <c r="B11" s="91" t="s">
        <v>4</v>
      </c>
      <c r="C11" s="83">
        <v>2191000</v>
      </c>
      <c r="D11" s="83">
        <v>26713600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>
        <v>10000</v>
      </c>
      <c r="N11" s="37">
        <v>9326628.2599999998</v>
      </c>
      <c r="O11" s="37"/>
      <c r="P11" s="37"/>
      <c r="Q11" s="38">
        <f t="shared" si="3"/>
        <v>21893607.210000001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37">
        <v>1098240</v>
      </c>
      <c r="N12" s="37">
        <v>1879020</v>
      </c>
      <c r="O12" s="41"/>
      <c r="P12" s="37"/>
      <c r="Q12" s="38">
        <f>E12+F12+G12+H12+I12+J12+K12+L12+M12+N12+O12+P12</f>
        <v>7198620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/>
      <c r="P13" s="41"/>
      <c r="Q13" s="32">
        <f>E13+F13+G13+H13+I13+J13+K13+L13+M13+N13+O13+P13</f>
        <v>0</v>
      </c>
    </row>
    <row r="14" spans="2:30" ht="30" x14ac:dyDescent="0.25">
      <c r="B14" s="91" t="s">
        <v>6</v>
      </c>
      <c r="C14" s="83">
        <v>10510926</v>
      </c>
      <c r="D14" s="83">
        <v>19803400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>
        <v>1590416.73</v>
      </c>
      <c r="N14" s="37">
        <v>1760791.47</v>
      </c>
      <c r="O14" s="37"/>
      <c r="P14" s="37"/>
      <c r="Q14" s="60">
        <f>E14+F14+G14+H14+I14+J14+K14+L14+M14+N14+O14+P14</f>
        <v>14933098.84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155830689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73">
        <f t="shared" si="4"/>
        <v>5543847.2300000004</v>
      </c>
      <c r="L15" s="73">
        <f t="shared" si="4"/>
        <v>8634173.5899999999</v>
      </c>
      <c r="M15" s="73">
        <f t="shared" si="4"/>
        <v>10558532.74</v>
      </c>
      <c r="N15" s="73">
        <f t="shared" si="4"/>
        <v>7445897.1999999993</v>
      </c>
      <c r="O15" s="34">
        <f t="shared" si="4"/>
        <v>0</v>
      </c>
      <c r="P15" s="34">
        <f t="shared" si="4"/>
        <v>0</v>
      </c>
      <c r="Q15" s="59">
        <f t="shared" si="3"/>
        <v>62522210.450000003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>
        <v>1143785.92</v>
      </c>
      <c r="N16" s="37">
        <v>1507965.89</v>
      </c>
      <c r="O16" s="37"/>
      <c r="P16" s="37"/>
      <c r="Q16" s="60">
        <f t="shared" si="3"/>
        <v>12043221.040000001</v>
      </c>
    </row>
    <row r="17" spans="2:17" ht="30" x14ac:dyDescent="0.25">
      <c r="B17" s="91" t="s">
        <v>9</v>
      </c>
      <c r="C17" s="83">
        <v>7000000</v>
      </c>
      <c r="D17" s="83">
        <v>13300000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37">
        <v>439087.87</v>
      </c>
      <c r="N17" s="37">
        <v>710020.01</v>
      </c>
      <c r="O17" s="41"/>
      <c r="P17" s="41"/>
      <c r="Q17" s="41">
        <v>0</v>
      </c>
    </row>
    <row r="18" spans="2:17" x14ac:dyDescent="0.25">
      <c r="B18" s="91" t="s">
        <v>10</v>
      </c>
      <c r="C18" s="83">
        <v>1000000</v>
      </c>
      <c r="D18" s="83">
        <v>286000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37">
        <v>12900</v>
      </c>
      <c r="O18" s="41"/>
      <c r="P18" s="41"/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37">
        <v>11879</v>
      </c>
      <c r="O19" s="41"/>
      <c r="P19" s="41"/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>
        <v>5783213.6799999997</v>
      </c>
      <c r="N20" s="37">
        <v>2721743.13</v>
      </c>
      <c r="O20" s="37"/>
      <c r="P20" s="37"/>
      <c r="Q20" s="60">
        <f t="shared" si="3"/>
        <v>18858617.449999999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>
        <v>54063.16</v>
      </c>
      <c r="N21" s="37">
        <v>55931.33</v>
      </c>
      <c r="O21" s="37"/>
      <c r="P21" s="37"/>
      <c r="Q21" s="60">
        <f t="shared" si="3"/>
        <v>3601705.3</v>
      </c>
    </row>
    <row r="22" spans="2:17" ht="60" x14ac:dyDescent="0.25">
      <c r="B22" s="91" t="s">
        <v>14</v>
      </c>
      <c r="C22" s="83">
        <v>4590368</v>
      </c>
      <c r="D22" s="83">
        <v>22861229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>
        <v>121751.5</v>
      </c>
      <c r="N22" s="40">
        <v>117314.24000000001</v>
      </c>
      <c r="O22" s="37"/>
      <c r="P22" s="37"/>
      <c r="Q22" s="37">
        <f t="shared" si="3"/>
        <v>1273358.2499999998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49256460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>
        <v>2624080.0099999998</v>
      </c>
      <c r="N23" s="40">
        <v>2157766.7599999998</v>
      </c>
      <c r="O23" s="40"/>
      <c r="P23" s="40"/>
      <c r="Q23" s="48">
        <f t="shared" si="3"/>
        <v>18670155.509999998</v>
      </c>
    </row>
    <row r="24" spans="2:17" ht="30" x14ac:dyDescent="0.25">
      <c r="B24" s="91" t="s">
        <v>40</v>
      </c>
      <c r="C24" s="83">
        <v>336000</v>
      </c>
      <c r="D24" s="83">
        <v>10050000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>
        <v>392550.6</v>
      </c>
      <c r="N24" s="40">
        <v>150376.84</v>
      </c>
      <c r="O24" s="40"/>
      <c r="P24" s="40"/>
      <c r="Q24" s="60">
        <f t="shared" si="3"/>
        <v>4390404.96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26266000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2030455.35</v>
      </c>
      <c r="K25" s="84">
        <f t="shared" si="5"/>
        <v>823453.14</v>
      </c>
      <c r="L25" s="84">
        <f t="shared" si="5"/>
        <v>4844180.1900000004</v>
      </c>
      <c r="M25" s="84">
        <f t="shared" si="5"/>
        <v>535652.11</v>
      </c>
      <c r="N25" s="84">
        <f t="shared" si="5"/>
        <v>547869.01</v>
      </c>
      <c r="O25" s="84">
        <f t="shared" si="5"/>
        <v>0</v>
      </c>
      <c r="P25" s="84">
        <f t="shared" si="5"/>
        <v>0</v>
      </c>
      <c r="Q25" s="84">
        <f t="shared" si="3"/>
        <v>11350982.629999999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40">
        <v>17820</v>
      </c>
      <c r="N26" s="40">
        <v>20455</v>
      </c>
      <c r="O26" s="37"/>
      <c r="P26" s="37"/>
      <c r="Q26" s="40">
        <f t="shared" si="3"/>
        <v>565947.26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0">
        <v>274350</v>
      </c>
      <c r="N27" s="40">
        <v>33040</v>
      </c>
      <c r="O27" s="49"/>
      <c r="P27" s="49"/>
      <c r="Q27" s="45">
        <f t="shared" si="3"/>
        <v>372526</v>
      </c>
    </row>
    <row r="28" spans="2:17" ht="30" x14ac:dyDescent="0.25">
      <c r="B28" s="91" t="s">
        <v>19</v>
      </c>
      <c r="C28" s="83">
        <v>60000</v>
      </c>
      <c r="D28" s="83">
        <v>1270000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123</v>
      </c>
      <c r="O28" s="49"/>
      <c r="P28" s="49"/>
      <c r="Q28" s="60">
        <f t="shared" si="3"/>
        <v>480535.71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/>
      <c r="P29" s="49"/>
      <c r="Q29" s="60">
        <f t="shared" si="3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54800</v>
      </c>
      <c r="O30" s="49"/>
      <c r="P30" s="49"/>
      <c r="Q30" s="60">
        <f t="shared" si="3"/>
        <v>64830</v>
      </c>
    </row>
    <row r="31" spans="2:17" ht="30" x14ac:dyDescent="0.25">
      <c r="B31" s="91" t="s">
        <v>22</v>
      </c>
      <c r="C31" s="85">
        <v>0</v>
      </c>
      <c r="D31" s="83">
        <v>833000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111">
        <v>5752.5</v>
      </c>
      <c r="N31" s="49">
        <v>0</v>
      </c>
      <c r="O31" s="49"/>
      <c r="P31" s="49"/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8900000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/>
      <c r="P32" s="49"/>
      <c r="Q32" s="60">
        <f t="shared" ref="Q32:Q52" si="6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/>
      <c r="P33" s="49"/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12722000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40">
        <v>237729.61</v>
      </c>
      <c r="N34" s="29">
        <v>439451.01</v>
      </c>
      <c r="O34" s="29"/>
      <c r="P34" s="40"/>
      <c r="Q34" s="40">
        <f t="shared" si="6"/>
        <v>4921447.76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2300000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7"/>
        <v>0</v>
      </c>
      <c r="M35" s="84">
        <f t="shared" si="7"/>
        <v>0</v>
      </c>
      <c r="N35" s="84">
        <f t="shared" si="7"/>
        <v>108800</v>
      </c>
      <c r="O35" s="84">
        <f t="shared" si="7"/>
        <v>0</v>
      </c>
      <c r="P35" s="84">
        <f t="shared" si="7"/>
        <v>0</v>
      </c>
      <c r="Q35" s="84">
        <f t="shared" si="6"/>
        <v>1634927.77</v>
      </c>
    </row>
    <row r="36" spans="2:17" ht="30" x14ac:dyDescent="0.25">
      <c r="B36" s="91" t="s">
        <v>26</v>
      </c>
      <c r="C36" s="83">
        <f>2000000+4000000</f>
        <v>6000000</v>
      </c>
      <c r="D36" s="83">
        <v>600000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41">
        <v>0</v>
      </c>
      <c r="N36" s="48">
        <v>108800</v>
      </c>
      <c r="O36" s="32"/>
      <c r="P36" s="29"/>
      <c r="Q36" s="48">
        <f t="shared" si="6"/>
        <v>308800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0"/>
      <c r="P37" s="40"/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32"/>
      <c r="P38" s="32"/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32"/>
      <c r="P39" s="32"/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32"/>
      <c r="P40" s="32"/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/>
      <c r="P41" s="41"/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/>
      <c r="P42" s="32"/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32"/>
      <c r="P44" s="32"/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32"/>
      <c r="P45" s="32"/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32"/>
      <c r="P46" s="32"/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32"/>
      <c r="P47" s="32"/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32"/>
      <c r="P48" s="32"/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32"/>
      <c r="P49" s="32"/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32"/>
      <c r="P50" s="32"/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402269.14999999997</v>
      </c>
      <c r="K51" s="84">
        <f t="shared" si="9"/>
        <v>13593319.140000001</v>
      </c>
      <c r="L51" s="84">
        <f t="shared" si="9"/>
        <v>7004170.3200000003</v>
      </c>
      <c r="M51" s="84">
        <f>M52+M53+M54+M55+M56+M57+M58+M59+M60</f>
        <v>5932301.2799999993</v>
      </c>
      <c r="N51" s="84">
        <f>N52+N53+N54+N55+N56+N57+N58+N59+N60</f>
        <v>1973854.69</v>
      </c>
      <c r="O51" s="84">
        <f t="shared" si="9"/>
        <v>0</v>
      </c>
      <c r="P51" s="84">
        <f t="shared" si="9"/>
        <v>0</v>
      </c>
      <c r="Q51" s="84">
        <f t="shared" si="6"/>
        <v>30132626.530000005</v>
      </c>
    </row>
    <row r="52" spans="2:19" x14ac:dyDescent="0.25">
      <c r="B52" s="91" t="s">
        <v>29</v>
      </c>
      <c r="C52" s="83">
        <v>24350000</v>
      </c>
      <c r="D52" s="83">
        <v>42860633.600000001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>
        <v>3540744.44</v>
      </c>
      <c r="N52" s="50">
        <v>1973854.69</v>
      </c>
      <c r="O52" s="50"/>
      <c r="P52" s="50"/>
      <c r="Q52" s="50">
        <f t="shared" si="6"/>
        <v>26330627.610000003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41">
        <v>0</v>
      </c>
      <c r="N53" s="41">
        <v>0</v>
      </c>
      <c r="O53" s="39"/>
      <c r="P53" s="32"/>
      <c r="Q53" s="83">
        <f>E53+F53+G53+H53+I53+J53+K53+L53+M53+N53+O53+P53</f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41">
        <v>0</v>
      </c>
      <c r="N54" s="41">
        <v>0</v>
      </c>
      <c r="O54" s="32"/>
      <c r="P54" s="32"/>
      <c r="Q54" s="83">
        <f>E54+F54+G54+H54+I54+J54+K54+L54+M54+N54+O54+P54</f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32"/>
      <c r="P55" s="32"/>
      <c r="Q55" s="32">
        <f>E55+F55+G55+H55+I55+J55+K55+L55+M55+N55+O55+P55</f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7">
        <v>2391556.84</v>
      </c>
      <c r="N56" s="41">
        <v>0</v>
      </c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2410000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41">
        <v>0</v>
      </c>
      <c r="N57" s="41">
        <v>0</v>
      </c>
      <c r="O57" s="32"/>
      <c r="P57" s="32"/>
      <c r="Q57" s="83">
        <f t="shared" ref="Q57:Q72" si="10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32"/>
      <c r="P58" s="32"/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32"/>
      <c r="P59" s="32"/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52"/>
      <c r="P60" s="52"/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6593632.5</v>
      </c>
      <c r="N61" s="30">
        <f t="shared" si="11"/>
        <v>-6593632.5</v>
      </c>
      <c r="O61" s="34">
        <f t="shared" si="11"/>
        <v>0</v>
      </c>
      <c r="P61" s="34">
        <f t="shared" si="11"/>
        <v>0</v>
      </c>
      <c r="Q61" s="34">
        <f t="shared" si="10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83">
        <v>6593632.5</v>
      </c>
      <c r="N62" s="83">
        <v>-6593632.5</v>
      </c>
      <c r="O62" s="41"/>
      <c r="P62" s="41"/>
      <c r="Q62" s="32">
        <f t="shared" si="10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/>
      <c r="P63" s="41"/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/>
      <c r="P64" s="41"/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/>
      <c r="P65" s="41"/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32"/>
      <c r="P68" s="32"/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34"/>
      <c r="O69" s="34"/>
      <c r="P69" s="34"/>
      <c r="Q69" s="34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/>
      <c r="P70" s="41"/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/>
      <c r="P71" s="41"/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/>
      <c r="P72" s="41"/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506210909.38999999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36493254.650000006</v>
      </c>
      <c r="L73" s="31">
        <f t="shared" si="13"/>
        <v>34270209.280000001</v>
      </c>
      <c r="M73" s="31">
        <f>M9+M15+M25+M35+M43+M51+M61+M66</f>
        <v>37329250.359999999</v>
      </c>
      <c r="N73" s="31">
        <f t="shared" si="13"/>
        <v>28641103.129999995</v>
      </c>
      <c r="O73" s="31">
        <f t="shared" si="13"/>
        <v>0</v>
      </c>
      <c r="P73" s="31">
        <f t="shared" si="13"/>
        <v>0</v>
      </c>
      <c r="Q73" s="31">
        <f>Q9+Q15+Q25+Q35+Q43+Q51+Q61+Q66</f>
        <v>257661225.91000003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/>
      <c r="P75" s="41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/>
      <c r="P76" s="41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/>
      <c r="P77" s="41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/>
      <c r="P78" s="41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/>
      <c r="P79" s="41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/>
      <c r="P80" s="41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/>
      <c r="P81" s="41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/>
      <c r="P82" s="41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/>
      <c r="P83" s="41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89">
        <f t="shared" ref="D84:Q84" si="14">SUM(D76:D83)</f>
        <v>0</v>
      </c>
      <c r="E84" s="89">
        <f t="shared" si="14"/>
        <v>0</v>
      </c>
      <c r="F84" s="89">
        <f t="shared" si="14"/>
        <v>0</v>
      </c>
      <c r="G84" s="89">
        <f t="shared" si="14"/>
        <v>0</v>
      </c>
      <c r="H84" s="89">
        <f t="shared" si="14"/>
        <v>0</v>
      </c>
      <c r="I84" s="89">
        <f t="shared" si="14"/>
        <v>0</v>
      </c>
      <c r="J84" s="89">
        <f t="shared" si="14"/>
        <v>0</v>
      </c>
      <c r="K84" s="89">
        <f t="shared" si="14"/>
        <v>0</v>
      </c>
      <c r="L84" s="89">
        <f t="shared" si="14"/>
        <v>0</v>
      </c>
      <c r="M84" s="89">
        <f t="shared" si="14"/>
        <v>0</v>
      </c>
      <c r="N84" s="89">
        <f t="shared" si="14"/>
        <v>0</v>
      </c>
      <c r="O84" s="89">
        <f t="shared" si="14"/>
        <v>0</v>
      </c>
      <c r="P84" s="89">
        <f t="shared" si="14"/>
        <v>0</v>
      </c>
      <c r="Q84" s="89">
        <f t="shared" si="14"/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506210909.38999999</v>
      </c>
      <c r="E86" s="70">
        <f t="shared" ref="E86:P86" si="15">E73+E84</f>
        <v>0</v>
      </c>
      <c r="F86" s="81">
        <f t="shared" si="15"/>
        <v>30042269.280000001</v>
      </c>
      <c r="G86" s="71">
        <f t="shared" si="15"/>
        <v>21493045.68</v>
      </c>
      <c r="H86" s="71">
        <f t="shared" si="15"/>
        <v>19440070.079999994</v>
      </c>
      <c r="I86" s="71">
        <f t="shared" si="15"/>
        <v>27248104.189999998</v>
      </c>
      <c r="J86" s="71">
        <f t="shared" si="15"/>
        <v>22703919.259999998</v>
      </c>
      <c r="K86" s="71">
        <f t="shared" si="15"/>
        <v>36493254.650000006</v>
      </c>
      <c r="L86" s="71">
        <f t="shared" si="15"/>
        <v>34270209.280000001</v>
      </c>
      <c r="M86" s="71">
        <f t="shared" si="15"/>
        <v>37329250.359999999</v>
      </c>
      <c r="N86" s="71">
        <f t="shared" si="15"/>
        <v>28641103.129999995</v>
      </c>
      <c r="O86" s="71">
        <f t="shared" si="15"/>
        <v>0</v>
      </c>
      <c r="P86" s="71">
        <f t="shared" si="15"/>
        <v>0</v>
      </c>
      <c r="Q86" s="81">
        <f>Q73+Q84</f>
        <v>257661225.91000003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129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130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4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11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109"/>
      <c r="C98" s="24"/>
      <c r="D98" s="21"/>
      <c r="Q98" s="24"/>
    </row>
    <row r="99" spans="2:17" x14ac:dyDescent="0.25">
      <c r="B99" s="109"/>
      <c r="C99" s="24"/>
      <c r="Q99" s="24"/>
    </row>
    <row r="100" spans="2:17" x14ac:dyDescent="0.25">
      <c r="B100" s="109"/>
      <c r="C100" s="24"/>
      <c r="O100" s="42"/>
      <c r="Q100" s="24"/>
    </row>
    <row r="101" spans="2:17" x14ac:dyDescent="0.25">
      <c r="B101" s="109"/>
      <c r="C101" s="24"/>
      <c r="O101" s="42"/>
      <c r="Q101" s="24"/>
    </row>
    <row r="102" spans="2:17" x14ac:dyDescent="0.25">
      <c r="C102" s="114"/>
    </row>
    <row r="103" spans="2:17" x14ac:dyDescent="0.25">
      <c r="C103" s="115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M6"/>
  </mergeCells>
  <printOptions horizontalCentered="1"/>
  <pageMargins left="0.7" right="0.7" top="0.75" bottom="0.75" header="0.3" footer="0.3"/>
  <pageSetup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2022-11-03T19:36:30Z</cp:lastPrinted>
  <dcterms:created xsi:type="dcterms:W3CDTF">2018-04-17T18:57:16Z</dcterms:created>
  <dcterms:modified xsi:type="dcterms:W3CDTF">2022-11-03T19:41:24Z</dcterms:modified>
</cp:coreProperties>
</file>