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la.lara\Desktop\"/>
    </mc:Choice>
  </mc:AlternateContent>
  <bookViews>
    <workbookView xWindow="0" yWindow="0" windowWidth="28800" windowHeight="12180"/>
  </bookViews>
  <sheets>
    <sheet name="segundo trimestre" sheetId="1" r:id="rId1"/>
  </sheets>
  <externalReferences>
    <externalReference r:id="rId2"/>
    <externalReference r:id="rId3"/>
  </externalReferences>
  <definedNames>
    <definedName name="_xlnm.Print_Area" localSheetId="0">'segundo trimestre'!$A$1:$J$61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  <c r="I30" i="1"/>
  <c r="H30" i="1"/>
  <c r="J30" i="1" s="1"/>
  <c r="F30" i="1"/>
  <c r="E30" i="1"/>
  <c r="H29" i="1"/>
  <c r="J29" i="1" s="1"/>
  <c r="G29" i="1"/>
  <c r="I29" i="1" s="1"/>
  <c r="F29" i="1"/>
  <c r="F25" i="1"/>
  <c r="I25" i="1" s="1"/>
  <c r="C15" i="1"/>
</calcChain>
</file>

<file path=xl/sharedStrings.xml><?xml version="1.0" encoding="utf-8"?>
<sst xmlns="http://schemas.openxmlformats.org/spreadsheetml/2006/main" count="84" uniqueCount="78">
  <si>
    <t>Informe de Evaluación Trimestral de las Metas Físicas-Financieras</t>
  </si>
  <si>
    <t>Código</t>
  </si>
  <si>
    <t>Documento Relacionado</t>
  </si>
  <si>
    <t>Fecha Versión</t>
  </si>
  <si>
    <t>Versión</t>
  </si>
  <si>
    <t>I -Información Institucional</t>
  </si>
  <si>
    <t>I.I - Completar los datos requeridos sobre la institución</t>
  </si>
  <si>
    <t>Capítulo</t>
  </si>
  <si>
    <t>5207 - CONSEJO NACIONAL DE SEGURIDAD SOCIAL</t>
  </si>
  <si>
    <t>Subcapítulo</t>
  </si>
  <si>
    <t>01 - CONSEJO NACIONAL DE LA SEGURIDAD SOCIAL -CNSS-</t>
  </si>
  <si>
    <t>Unidad Ejecutora</t>
  </si>
  <si>
    <t>0001 - CONSEJO NACIONAL DE LA SEGURIDAD SOCIAL -CNSS-</t>
  </si>
  <si>
    <t>Misión</t>
  </si>
  <si>
    <t>Garantizar protección social, solidaria, suficiente y oportuna contra los riesgos de vejez, discapacidad, sobrevivencia, enfermedad, maternidad, infancia y riesgos laborales, procurando el mayor impacto social, económico y de calidad de vida de la población beneficiaria, cumpliendo con las normas establecidas.</t>
  </si>
  <si>
    <t>Visión</t>
  </si>
  <si>
    <t>Ser un Sistema de Seguridad Social universal, dinámico y sostenible que garantice la prestación de los beneficios y servicios con calidad, eficiencia, transparencia y equidad.</t>
  </si>
  <si>
    <t>II. Contribución a la Estrategia Nacional de Desarrollo</t>
  </si>
  <si>
    <t>Eje estratégico:</t>
  </si>
  <si>
    <t xml:space="preserve">Desarrollo Social </t>
  </si>
  <si>
    <t>Objetivo general:</t>
  </si>
  <si>
    <t>Objetivo(s) específico(s):</t>
  </si>
  <si>
    <t xml:space="preserve">2.2.3 </t>
  </si>
  <si>
    <t>Garantizar un sistema universal, único y sostenible de Seguridad Social frente a los riesgos de vejez, discapacidad y sobrevivencia, integrando y transparentando los regímenes segmentados existentes, en conformidad con la ley 87-01</t>
  </si>
  <si>
    <t>III. Información del Programa</t>
  </si>
  <si>
    <t>Nombre:</t>
  </si>
  <si>
    <t>13 - Dirección y coordinación del Sistema Dominicano de Seguridad Social</t>
  </si>
  <si>
    <t>Descripción:</t>
  </si>
  <si>
    <t>Consiste en garantizar el derecho a salud de calidad para todos los dominicanos y dominicanas, priorizando el primer nivel de atención, basado en un modelo preventivo más que curativo; así como mejorar la calidad de los servicios de salud, reducir las tasas de mortalidad materna e infantil, mejorar los indicadores asociados a las enfermedades infecto-contagiosas.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</si>
  <si>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</si>
  <si>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Población de escasas recursos.</t>
  </si>
  <si>
    <t>Resultado Asociado:</t>
  </si>
  <si>
    <t>Mantener la cobertura universal de aseguramiento en salud de la población en un 97% para el año 2022 en relación con el 95% del año 2021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</si>
  <si>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</si>
  <si>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</si>
  <si>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</si>
  <si>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</si>
  <si>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</si>
  <si>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</si>
  <si>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</si>
  <si>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</si>
  <si>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</si>
  <si>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</si>
  <si>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</si>
  <si>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</si>
  <si>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</si>
  <si>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</si>
  <si>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</si>
  <si>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</si>
  <si>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</si>
  <si>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</si>
  <si>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</si>
  <si>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</si>
  <si>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</si>
  <si>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6658 - Resoluciones de políticas, normativas y convenios</t>
  </si>
  <si>
    <t>Porcentaje de resoluciones ejecutadas durante el período</t>
  </si>
  <si>
    <t>6710 - Notificaciones de dictámenes sobre el grado de discapacidad</t>
  </si>
  <si>
    <t>Porcentaje de dictámenes notificados durante el período</t>
  </si>
  <si>
    <t xml:space="preserve">Nota: Las informaciones presentadas en el “cuadro de desempeño financiero” por programa son de autoría y responsabilidad de la institución. 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</si>
  <si>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</si>
  <si>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</si>
  <si>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</si>
  <si>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</si>
  <si>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Las regulaciones e instrucciones del CNSS para el funcionamiento del Seguro Familiar de Salud (SFS), el Seguro de Vejez, Discapacidad y Sobrevivencia (SVDS), el Seguro de Riesgos Laborales (SRL), son ejecutadas por las entidades que conforman el SDSS, son formalizadas en resoluciones, las cuales son ejecutadas por una o varias entidades del SDSS. Dichas ejecuciones incluyen pero no se limitan a: estudios técnicos, legales, auditorias de gestión, prestación de servicios, entre otros.</t>
  </si>
  <si>
    <t>Logros alcanzados:</t>
  </si>
  <si>
    <t>En el 2021 en el CNSS logro aumentar las cantidades de reuniones al lograr el 106 % de la planificación previa.</t>
  </si>
  <si>
    <t>Causas y justificación del desvío:</t>
  </si>
  <si>
    <t>El CNSS presento una mejora productividad con respecto al Primer Trimestre del año, donde la meta proyectada del producto físico fue un 20% y solo se logro cumplir un 5.% debido a una baja en las reuniones de la plenaria.</t>
  </si>
  <si>
    <t>Evaluación médica realizada en cumplimiento al manual de evaluación del grado de discapacidad aprobado por el Consejo Nacional de Seguridad Social vía las comisiones médicas nacional y regionales</t>
  </si>
  <si>
    <t>Este año se alcanzaron las 1300 notificaciones, el cual la baja cantidad se debe a una sobreestimación realizada en la meta planificada. Este año se redujeron en un 25% las devoluciones por calidad medica los dictámenes recibidos.</t>
  </si>
  <si>
    <t xml:space="preserve">Varios factores amentado el desempeño físico y financiero del producto: incremento por nuevos afiliados  y alta incidencia de visitada a los centros de atención.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</si>
  <si>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</si>
  <si>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</si>
  <si>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Para el tercer trimestre estaremos enfocados en lograr realizar procesos de seguimiento  de temas y plenarias a fin de dar respuesta a temas pendientes, derivados de reunionés previas, cabe destacar que después de la designación del Doctor Edward Guzman se ha priorizado la realización de reuniones que den respuestas a temas derivados de reuniones previas del consejo, así como eficientizar los procesos del área de comisiones medicas. a fin de impactar ambos productos programáticos.
							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</si>
  <si>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</si>
  <si>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Segundo  Trimestre abril-junio 2022</t>
    </r>
  </si>
  <si>
    <t>________________________________________</t>
  </si>
  <si>
    <t xml:space="preserve">Director 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</si>
</sst>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9" fillId="0" borderId="19" xfId="0" applyFont="1" applyBorder="1" applyAlignment="1">
      <alignment vertical="center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0" xfId="0" quotePrefix="1" applyNumberFormat="1" applyFont="1" applyAlignment="1" applyProtection="1">
      <alignment horizontal="left" vertical="center" wrapText="1"/>
      <protection locked="0"/>
    </xf>
    <xf numFmtId="0" fontId="2" fillId="0" borderId="17" xfId="0" applyFont="1" applyBorder="1"/>
    <xf numFmtId="0" fontId="2" fillId="0" borderId="21" xfId="0" applyFont="1" applyBorder="1"/>
    <xf numFmtId="0" fontId="9" fillId="0" borderId="17" xfId="0" applyFont="1" applyBorder="1" applyAlignment="1">
      <alignment vertical="center"/>
    </xf>
    <xf numFmtId="2" fontId="11" fillId="0" borderId="21" xfId="0" applyNumberFormat="1" applyFont="1" applyBorder="1" applyAlignment="1" applyProtection="1">
      <alignment horizontal="left" vertical="center" wrapText="1"/>
      <protection locked="0"/>
    </xf>
    <xf numFmtId="2" fontId="11" fillId="0" borderId="22" xfId="0" applyNumberFormat="1" applyFont="1" applyBorder="1" applyAlignment="1" applyProtection="1">
      <alignment horizontal="left" vertical="center" wrapText="1"/>
      <protection locked="0"/>
    </xf>
    <xf numFmtId="2" fontId="11" fillId="0" borderId="23" xfId="0" applyNumberFormat="1" applyFont="1" applyBorder="1" applyAlignment="1" applyProtection="1">
      <alignment horizontal="left" vertical="center" wrapText="1"/>
      <protection locked="0"/>
    </xf>
    <xf numFmtId="2" fontId="11" fillId="0" borderId="24" xfId="0" applyNumberFormat="1" applyFont="1" applyBorder="1" applyAlignment="1" applyProtection="1">
      <alignment horizontal="left" vertical="center" wrapText="1"/>
      <protection locked="0"/>
    </xf>
    <xf numFmtId="2" fontId="11" fillId="0" borderId="25" xfId="0" applyNumberFormat="1" applyFont="1" applyBorder="1" applyAlignment="1" applyProtection="1">
      <alignment horizontal="left" vertical="center" wrapText="1"/>
      <protection locked="0"/>
    </xf>
    <xf numFmtId="2" fontId="11" fillId="0" borderId="26" xfId="0" applyNumberFormat="1" applyFont="1" applyBorder="1" applyAlignment="1" applyProtection="1">
      <alignment horizontal="left" vertical="center" wrapText="1"/>
      <protection locked="0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left" vertical="center" wrapText="1"/>
    </xf>
    <xf numFmtId="0" fontId="12" fillId="7" borderId="25" xfId="0" applyFont="1" applyFill="1" applyBorder="1" applyAlignment="1">
      <alignment horizontal="left" vertical="center" wrapText="1"/>
    </xf>
    <xf numFmtId="0" fontId="12" fillId="7" borderId="26" xfId="0" applyFont="1" applyFill="1" applyBorder="1" applyAlignment="1">
      <alignment horizontal="left" vertical="center" wrapText="1"/>
    </xf>
    <xf numFmtId="0" fontId="12" fillId="7" borderId="24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left" vertical="center" wrapText="1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4" fillId="7" borderId="27" xfId="0" applyFont="1" applyFill="1" applyBorder="1" applyAlignment="1">
      <alignment horizontal="center" vertical="center" wrapText="1" readingOrder="1"/>
    </xf>
    <xf numFmtId="0" fontId="14" fillId="7" borderId="28" xfId="0" applyFont="1" applyFill="1" applyBorder="1" applyAlignment="1">
      <alignment horizontal="center" vertical="center" wrapText="1" readingOrder="1"/>
    </xf>
    <xf numFmtId="0" fontId="14" fillId="7" borderId="29" xfId="0" applyFont="1" applyFill="1" applyBorder="1" applyAlignment="1">
      <alignment horizontal="center" vertical="center" wrapText="1" readingOrder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39" fontId="15" fillId="0" borderId="32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0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8" borderId="33" xfId="2" applyNumberFormat="1" applyFont="1" applyFill="1" applyBorder="1" applyAlignment="1" applyProtection="1">
      <alignment horizontal="center" vertical="center" wrapText="1" readingOrder="1"/>
    </xf>
    <xf numFmtId="10" fontId="15" fillId="8" borderId="34" xfId="2" applyNumberFormat="1" applyFont="1" applyFill="1" applyBorder="1" applyAlignment="1" applyProtection="1">
      <alignment horizontal="center" vertical="center" wrapText="1" readingOrder="1"/>
    </xf>
    <xf numFmtId="0" fontId="0" fillId="0" borderId="17" xfId="0" applyBorder="1"/>
    <xf numFmtId="0" fontId="16" fillId="9" borderId="33" xfId="0" applyFont="1" applyFill="1" applyBorder="1" applyAlignment="1">
      <alignment horizontal="center" vertical="center" wrapText="1" readingOrder="1"/>
    </xf>
    <xf numFmtId="0" fontId="17" fillId="7" borderId="33" xfId="0" applyFont="1" applyFill="1" applyBorder="1" applyAlignment="1">
      <alignment vertical="top" wrapText="1"/>
    </xf>
    <xf numFmtId="0" fontId="17" fillId="7" borderId="34" xfId="0" applyFont="1" applyFill="1" applyBorder="1" applyAlignment="1">
      <alignment vertical="top" wrapText="1"/>
    </xf>
    <xf numFmtId="0" fontId="18" fillId="9" borderId="35" xfId="0" applyFont="1" applyFill="1" applyBorder="1" applyAlignment="1">
      <alignment horizontal="center" vertical="center" wrapText="1" readingOrder="1"/>
    </xf>
    <xf numFmtId="0" fontId="18" fillId="9" borderId="36" xfId="0" applyFont="1" applyFill="1" applyBorder="1" applyAlignment="1">
      <alignment horizontal="center" vertical="center" wrapText="1" readingOrder="1"/>
    </xf>
    <xf numFmtId="0" fontId="18" fillId="9" borderId="37" xfId="0" applyFont="1" applyFill="1" applyBorder="1" applyAlignment="1">
      <alignment horizontal="center" vertical="center" wrapText="1" readingOrder="1"/>
    </xf>
    <xf numFmtId="0" fontId="15" fillId="0" borderId="28" xfId="0" applyFont="1" applyBorder="1" applyAlignment="1" applyProtection="1">
      <alignment horizontal="left" vertical="top" wrapText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165" fontId="15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5" fillId="8" borderId="33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8" borderId="29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9" fillId="10" borderId="17" xfId="0" applyFont="1" applyFill="1" applyBorder="1" applyAlignment="1" applyProtection="1">
      <alignment vertical="center" wrapText="1"/>
      <protection locked="0"/>
    </xf>
    <xf numFmtId="0" fontId="11" fillId="10" borderId="0" xfId="0" applyFont="1" applyFill="1" applyAlignment="1" applyProtection="1">
      <alignment horizontal="left" vertical="center" wrapText="1"/>
      <protection locked="0"/>
    </xf>
    <xf numFmtId="0" fontId="11" fillId="10" borderId="18" xfId="0" applyFont="1" applyFill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7" fillId="0" borderId="0" xfId="0" applyFont="1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-Fisico-Financiero%20-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Hoja3"/>
      <sheetName val="primer "/>
      <sheetName val="2 do"/>
      <sheetName val="Hoja1"/>
    </sheetNames>
    <sheetDataSet>
      <sheetData sheetId="0">
        <row r="25">
          <cell r="F25">
            <v>51535314.880000003</v>
          </cell>
        </row>
        <row r="51">
          <cell r="B51" t="str">
            <v>Escania Navarro</v>
          </cell>
        </row>
      </sheetData>
      <sheetData sheetId="1">
        <row r="4">
          <cell r="D4">
            <v>30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3" headerRowBorderDxfId="11" tableBorderDxfId="12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>
      <calculatedColumnFormula>+[2]Hoja3!D3</calculatedColumnFormula>
    </tableColumn>
    <tableColumn id="10" name="Financiera_x000a_(D)" dataDxfId="4">
      <calculatedColumnFormula>+Tabla1[[#This Row],[Financiera
(B)]]/4</calculatedColumnFormula>
    </tableColumn>
    <tableColumn id="5" name="Física _x000a_(E)" dataDxfId="3">
      <calculatedColumnFormula>+[2]!Tabla13[[#This Row],[Física 
(E)]]+Tabla1[[#This Row],[Física
(C)]]</calculatedColumnFormula>
    </tableColumn>
    <tableColumn id="6" name="Financiera _x000a_ (F)" dataDxfId="2">
      <calculatedColumnFormula>+#REF!</calculatedColumnFormula>
    </tableColumn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2"/>
  <sheetViews>
    <sheetView showGridLines="0" tabSelected="1" topLeftCell="A22" workbookViewId="0">
      <selection activeCell="G29" sqref="G29"/>
    </sheetView>
  </sheetViews>
  <sheetFormatPr baseColWidth="10" defaultColWidth="11.42578125" defaultRowHeight="15" x14ac:dyDescent="0.25"/>
  <cols>
    <col min="1" max="1" width="39.28515625" style="94" customWidth="1"/>
    <col min="2" max="3" width="12.7109375" style="94" customWidth="1"/>
    <col min="4" max="4" width="15.85546875" style="94" customWidth="1"/>
    <col min="5" max="7" width="12.7109375" style="94" customWidth="1"/>
    <col min="8" max="8" width="14.85546875" style="94" customWidth="1"/>
    <col min="9" max="10" width="12.7109375" style="94" customWidth="1"/>
  </cols>
  <sheetData>
    <row r="1" spans="1:30" ht="21.75" thickBot="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</row>
    <row r="2" spans="1:30" ht="21.75" thickBot="1" x14ac:dyDescent="0.3">
      <c r="A2" s="5"/>
      <c r="B2" s="6" t="s">
        <v>1</v>
      </c>
      <c r="C2" s="7"/>
      <c r="D2" s="6" t="s">
        <v>2</v>
      </c>
      <c r="E2" s="7"/>
      <c r="F2" s="7"/>
      <c r="G2" s="7"/>
      <c r="H2" s="8"/>
      <c r="I2" s="9" t="s">
        <v>3</v>
      </c>
      <c r="J2" s="10" t="s">
        <v>4</v>
      </c>
    </row>
    <row r="3" spans="1:30" ht="21.75" thickBot="1" x14ac:dyDescent="0.3">
      <c r="A3" s="11"/>
      <c r="B3" s="12"/>
      <c r="C3" s="13"/>
      <c r="D3" s="12"/>
      <c r="E3" s="13"/>
      <c r="F3" s="13"/>
      <c r="G3" s="13"/>
      <c r="H3" s="14"/>
      <c r="I3" s="15"/>
      <c r="J3" s="16"/>
    </row>
    <row r="4" spans="1:30" x14ac:dyDescent="0.25">
      <c r="A4" s="17"/>
      <c r="B4" s="18"/>
      <c r="C4" s="18"/>
      <c r="D4" s="19"/>
      <c r="E4" s="19"/>
      <c r="F4" s="19"/>
      <c r="G4" s="19"/>
      <c r="H4" s="19"/>
      <c r="I4" s="18"/>
      <c r="J4" s="20"/>
    </row>
    <row r="5" spans="1:30" ht="3" customHeight="1" x14ac:dyDescent="0.25">
      <c r="A5" s="21"/>
      <c r="B5" s="22"/>
      <c r="C5" s="22"/>
      <c r="D5" s="22"/>
      <c r="E5" s="22"/>
      <c r="F5" s="22"/>
      <c r="G5" s="22"/>
      <c r="H5" s="22"/>
      <c r="I5" s="22"/>
      <c r="J5" s="23"/>
    </row>
    <row r="6" spans="1:30" ht="15.75" x14ac:dyDescent="0.25">
      <c r="A6" s="24" t="s">
        <v>5</v>
      </c>
      <c r="B6" s="25"/>
      <c r="C6" s="25"/>
      <c r="D6" s="25"/>
      <c r="E6" s="25"/>
      <c r="F6" s="25"/>
      <c r="G6" s="25"/>
      <c r="H6" s="25"/>
      <c r="I6" s="25"/>
      <c r="J6" s="26"/>
    </row>
    <row r="7" spans="1:30" ht="15.75" x14ac:dyDescent="0.25">
      <c r="A7" s="27" t="s">
        <v>6</v>
      </c>
      <c r="B7" s="28"/>
      <c r="C7" s="28"/>
      <c r="D7" s="28"/>
      <c r="E7" s="28"/>
      <c r="F7" s="28"/>
      <c r="G7" s="28"/>
      <c r="H7" s="28"/>
      <c r="I7" s="28"/>
      <c r="J7" s="29"/>
    </row>
    <row r="8" spans="1:30" ht="14.45" customHeight="1" x14ac:dyDescent="0.25">
      <c r="A8" s="30" t="s">
        <v>7</v>
      </c>
      <c r="B8" s="31" t="s">
        <v>8</v>
      </c>
      <c r="C8" s="31"/>
      <c r="D8" s="31"/>
      <c r="E8" s="31"/>
      <c r="F8" s="31"/>
      <c r="G8" s="31"/>
      <c r="H8" s="31"/>
      <c r="I8" s="31"/>
      <c r="J8" s="31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0" ht="15" customHeight="1" x14ac:dyDescent="0.25">
      <c r="A9" s="33" t="s">
        <v>9</v>
      </c>
      <c r="B9" s="31" t="s">
        <v>10</v>
      </c>
      <c r="C9" s="31"/>
      <c r="D9" s="31"/>
      <c r="E9" s="31"/>
      <c r="F9" s="31"/>
      <c r="G9" s="31"/>
      <c r="H9" s="31"/>
      <c r="I9" s="31"/>
      <c r="J9" s="31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ht="14.45" customHeight="1" x14ac:dyDescent="0.25">
      <c r="A10" s="34" t="s">
        <v>11</v>
      </c>
      <c r="B10" s="31" t="s">
        <v>12</v>
      </c>
      <c r="C10" s="31"/>
      <c r="D10" s="31"/>
      <c r="E10" s="31"/>
      <c r="F10" s="31"/>
      <c r="G10" s="31"/>
      <c r="H10" s="31"/>
      <c r="I10" s="31"/>
      <c r="J10" s="31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</row>
    <row r="11" spans="1:30" ht="48" customHeight="1" x14ac:dyDescent="0.25">
      <c r="A11" s="35" t="s">
        <v>13</v>
      </c>
      <c r="B11" s="36" t="s">
        <v>14</v>
      </c>
      <c r="C11" s="37"/>
      <c r="D11" s="37"/>
      <c r="E11" s="37"/>
      <c r="F11" s="37"/>
      <c r="G11" s="37"/>
      <c r="H11" s="37"/>
      <c r="I11" s="37"/>
      <c r="J11" s="38"/>
    </row>
    <row r="12" spans="1:30" ht="28.15" customHeight="1" x14ac:dyDescent="0.25">
      <c r="A12" s="35" t="s">
        <v>15</v>
      </c>
      <c r="B12" s="39" t="s">
        <v>16</v>
      </c>
      <c r="C12" s="40"/>
      <c r="D12" s="40"/>
      <c r="E12" s="40"/>
      <c r="F12" s="40"/>
      <c r="G12" s="40"/>
      <c r="H12" s="40"/>
      <c r="I12" s="40"/>
      <c r="J12" s="41"/>
    </row>
    <row r="13" spans="1:30" ht="15.75" x14ac:dyDescent="0.25">
      <c r="A13" s="24" t="s">
        <v>17</v>
      </c>
      <c r="B13" s="25"/>
      <c r="C13" s="25"/>
      <c r="D13" s="25"/>
      <c r="E13" s="25"/>
      <c r="F13" s="25"/>
      <c r="G13" s="25"/>
      <c r="H13" s="25"/>
      <c r="I13" s="25"/>
      <c r="J13" s="26"/>
    </row>
    <row r="14" spans="1:30" ht="27.75" customHeight="1" x14ac:dyDescent="0.25">
      <c r="A14" s="35" t="s">
        <v>18</v>
      </c>
      <c r="B14" s="42">
        <v>2</v>
      </c>
      <c r="C14" s="43" t="s">
        <v>19</v>
      </c>
      <c r="D14" s="44"/>
      <c r="E14" s="44"/>
      <c r="F14" s="44"/>
      <c r="G14" s="44"/>
      <c r="H14" s="44"/>
      <c r="I14" s="44"/>
      <c r="J14" s="45"/>
    </row>
    <row r="15" spans="1:30" ht="26.25" customHeight="1" x14ac:dyDescent="0.25">
      <c r="A15" s="35" t="s">
        <v>20</v>
      </c>
      <c r="B15" s="46">
        <v>2.2000000000000002</v>
      </c>
      <c r="C15" s="47" t="str">
        <f>IFERROR(VLOOKUP(B15,'[1]Validacion datos'!A8:B26,2,FALSE),"")</f>
        <v>Salud y seguridad social integral</v>
      </c>
      <c r="D15" s="47"/>
      <c r="E15" s="47"/>
      <c r="F15" s="47"/>
      <c r="G15" s="47"/>
      <c r="H15" s="47"/>
      <c r="I15" s="47"/>
      <c r="J15" s="47"/>
    </row>
    <row r="16" spans="1:30" ht="33.75" customHeight="1" x14ac:dyDescent="0.25">
      <c r="A16" s="35" t="s">
        <v>21</v>
      </c>
      <c r="B16" s="48" t="s">
        <v>22</v>
      </c>
      <c r="C16" s="47" t="s">
        <v>23</v>
      </c>
      <c r="D16" s="47"/>
      <c r="E16" s="47"/>
      <c r="F16" s="47"/>
      <c r="G16" s="47"/>
      <c r="H16" s="47"/>
      <c r="I16" s="47"/>
      <c r="J16" s="47"/>
    </row>
    <row r="17" spans="1:10" ht="15.75" x14ac:dyDescent="0.25">
      <c r="A17" s="24" t="s">
        <v>24</v>
      </c>
      <c r="B17" s="25"/>
      <c r="C17" s="25"/>
      <c r="D17" s="25"/>
      <c r="E17" s="25"/>
      <c r="F17" s="25"/>
      <c r="G17" s="25"/>
      <c r="H17" s="25"/>
      <c r="I17" s="25"/>
      <c r="J17" s="26"/>
    </row>
    <row r="18" spans="1:10" ht="29.25" customHeight="1" x14ac:dyDescent="0.25">
      <c r="A18" s="35" t="s">
        <v>25</v>
      </c>
      <c r="B18" s="49" t="s">
        <v>26</v>
      </c>
      <c r="C18" s="49"/>
      <c r="D18" s="49"/>
      <c r="E18" s="49"/>
      <c r="F18" s="49"/>
      <c r="G18" s="49"/>
      <c r="H18" s="49"/>
      <c r="I18" s="49"/>
      <c r="J18" s="50"/>
    </row>
    <row r="19" spans="1:10" ht="42.6" customHeight="1" x14ac:dyDescent="0.25">
      <c r="A19" s="51" t="s">
        <v>27</v>
      </c>
      <c r="B19" s="49" t="s">
        <v>28</v>
      </c>
      <c r="C19" s="49"/>
      <c r="D19" s="49"/>
      <c r="E19" s="49"/>
      <c r="F19" s="49"/>
      <c r="G19" s="49"/>
      <c r="H19" s="49"/>
      <c r="I19" s="49"/>
      <c r="J19" s="50"/>
    </row>
    <row r="20" spans="1:10" ht="34.5" customHeight="1" x14ac:dyDescent="0.25">
      <c r="A20" s="51" t="s">
        <v>29</v>
      </c>
      <c r="B20" s="49" t="s">
        <v>30</v>
      </c>
      <c r="C20" s="49"/>
      <c r="D20" s="49"/>
      <c r="E20" s="49"/>
      <c r="F20" s="49"/>
      <c r="G20" s="49"/>
      <c r="H20" s="49"/>
      <c r="I20" s="49"/>
      <c r="J20" s="50"/>
    </row>
    <row r="21" spans="1:10" ht="35.25" customHeight="1" x14ac:dyDescent="0.25">
      <c r="A21" s="51" t="s">
        <v>31</v>
      </c>
      <c r="B21" s="49" t="s">
        <v>32</v>
      </c>
      <c r="C21" s="49"/>
      <c r="D21" s="49"/>
      <c r="E21" s="49"/>
      <c r="F21" s="49"/>
      <c r="G21" s="49"/>
      <c r="H21" s="49"/>
      <c r="I21" s="49"/>
      <c r="J21" s="50"/>
    </row>
    <row r="22" spans="1:10" ht="15.75" x14ac:dyDescent="0.25">
      <c r="A22" s="24" t="s">
        <v>33</v>
      </c>
      <c r="B22" s="25"/>
      <c r="C22" s="25"/>
      <c r="D22" s="25"/>
      <c r="E22" s="25"/>
      <c r="F22" s="25"/>
      <c r="G22" s="25"/>
      <c r="H22" s="25"/>
      <c r="I22" s="25"/>
      <c r="J22" s="26"/>
    </row>
    <row r="23" spans="1:10" ht="15.75" x14ac:dyDescent="0.25">
      <c r="A23" s="27" t="s">
        <v>34</v>
      </c>
      <c r="B23" s="28"/>
      <c r="C23" s="28"/>
      <c r="D23" s="28"/>
      <c r="E23" s="28"/>
      <c r="F23" s="28"/>
      <c r="G23" s="28"/>
      <c r="H23" s="28"/>
      <c r="I23" s="28"/>
      <c r="J23" s="29"/>
    </row>
    <row r="24" spans="1:10" ht="15" customHeight="1" x14ac:dyDescent="0.25">
      <c r="A24" s="52" t="s">
        <v>35</v>
      </c>
      <c r="B24" s="53"/>
      <c r="C24" s="54" t="s">
        <v>36</v>
      </c>
      <c r="D24" s="55"/>
      <c r="E24" s="55"/>
      <c r="F24" s="55" t="s">
        <v>37</v>
      </c>
      <c r="G24" s="55"/>
      <c r="H24" s="53"/>
      <c r="I24" s="54" t="s">
        <v>38</v>
      </c>
      <c r="J24" s="56"/>
    </row>
    <row r="25" spans="1:10" x14ac:dyDescent="0.25">
      <c r="A25" s="57">
        <v>329000000</v>
      </c>
      <c r="B25" s="58"/>
      <c r="C25" s="59">
        <v>505610909.38999999</v>
      </c>
      <c r="D25" s="60"/>
      <c r="E25" s="61"/>
      <c r="F25" s="59">
        <f>120927408.49-'[2]Primer trimestre'!F25:H25</f>
        <v>69392093.609999985</v>
      </c>
      <c r="G25" s="60"/>
      <c r="H25" s="61"/>
      <c r="I25" s="62">
        <f>(+F25/A25)</f>
        <v>0.21091821765957441</v>
      </c>
      <c r="J25" s="63"/>
    </row>
    <row r="26" spans="1:10" ht="15.75" x14ac:dyDescent="0.25">
      <c r="A26" s="27" t="s">
        <v>39</v>
      </c>
      <c r="B26" s="28"/>
      <c r="C26" s="28"/>
      <c r="D26" s="28"/>
      <c r="E26" s="28"/>
      <c r="F26" s="28"/>
      <c r="G26" s="28"/>
      <c r="H26" s="28"/>
      <c r="I26" s="28"/>
      <c r="J26" s="29"/>
    </row>
    <row r="27" spans="1:10" x14ac:dyDescent="0.25">
      <c r="A27" s="64"/>
      <c r="B27"/>
      <c r="C27" s="65" t="s">
        <v>40</v>
      </c>
      <c r="D27" s="66"/>
      <c r="E27" s="65" t="s">
        <v>41</v>
      </c>
      <c r="F27" s="66"/>
      <c r="G27" s="65" t="s">
        <v>42</v>
      </c>
      <c r="H27" s="65"/>
      <c r="I27" s="65" t="s">
        <v>43</v>
      </c>
      <c r="J27" s="67"/>
    </row>
    <row r="28" spans="1:10" ht="38.25" x14ac:dyDescent="0.25">
      <c r="A28" s="68" t="s">
        <v>44</v>
      </c>
      <c r="B28" s="69" t="s">
        <v>45</v>
      </c>
      <c r="C28" s="69" t="s">
        <v>46</v>
      </c>
      <c r="D28" s="69" t="s">
        <v>47</v>
      </c>
      <c r="E28" s="69" t="s">
        <v>48</v>
      </c>
      <c r="F28" s="69" t="s">
        <v>49</v>
      </c>
      <c r="G28" s="69" t="s">
        <v>50</v>
      </c>
      <c r="H28" s="69" t="s">
        <v>51</v>
      </c>
      <c r="I28" s="69" t="s">
        <v>52</v>
      </c>
      <c r="J28" s="70" t="s">
        <v>53</v>
      </c>
    </row>
    <row r="29" spans="1:10" ht="37.9" customHeight="1" x14ac:dyDescent="0.25">
      <c r="A29" s="71" t="s">
        <v>54</v>
      </c>
      <c r="B29" s="72" t="s">
        <v>55</v>
      </c>
      <c r="C29" s="73">
        <v>85</v>
      </c>
      <c r="D29" s="74">
        <v>10000000</v>
      </c>
      <c r="E29" s="73">
        <v>30</v>
      </c>
      <c r="F29" s="74">
        <f>+Tabla1[[#This Row],[Financiera
(B)]]/4</f>
        <v>2500000</v>
      </c>
      <c r="G29" s="73">
        <f>+[2]!Tabla13[[#This Row],[Física 
(E)]]+Tabla1[[#This Row],[Física
(C)]]</f>
        <v>35</v>
      </c>
      <c r="H29" s="74">
        <f>1844700-[2]!Tabla13[[#This Row],[Financiera 
 (F)]]</f>
        <v>1244100</v>
      </c>
      <c r="I29" s="75">
        <f>IF(G29&gt;0,G29/C29,0)</f>
        <v>0.41176470588235292</v>
      </c>
      <c r="J29" s="76">
        <f>IF(H29&gt;0,H29/D29,0)</f>
        <v>0.12441000000000001</v>
      </c>
    </row>
    <row r="30" spans="1:10" ht="37.9" customHeight="1" x14ac:dyDescent="0.25">
      <c r="A30" s="71" t="s">
        <v>56</v>
      </c>
      <c r="B30" s="72" t="s">
        <v>57</v>
      </c>
      <c r="C30" s="73">
        <v>75</v>
      </c>
      <c r="D30" s="74">
        <v>18000000</v>
      </c>
      <c r="E30" s="73">
        <f>+[2]Hoja3!D4</f>
        <v>30</v>
      </c>
      <c r="F30" s="74">
        <f>+Tabla1[[#This Row],[Financiera
(B)]]/4</f>
        <v>4500000</v>
      </c>
      <c r="G30" s="73">
        <v>34</v>
      </c>
      <c r="H30" s="74">
        <f>6149800-[2]!Tabla13[[#This Row],[Financiera 
 (F)]]</f>
        <v>5003750</v>
      </c>
      <c r="I30" s="75">
        <f t="shared" ref="I30:J30" si="0">IF(G30&gt;0,G30/C30,0)</f>
        <v>0.45333333333333331</v>
      </c>
      <c r="J30" s="76">
        <f t="shared" si="0"/>
        <v>0.2779861111111111</v>
      </c>
    </row>
    <row r="31" spans="1:10" ht="34.9" customHeight="1" x14ac:dyDescent="0.25">
      <c r="A31" s="77" t="s">
        <v>58</v>
      </c>
      <c r="B31" s="78"/>
      <c r="C31" s="78"/>
      <c r="D31" s="78"/>
      <c r="E31" s="78"/>
      <c r="F31" s="78"/>
      <c r="G31" s="78"/>
      <c r="H31" s="78"/>
      <c r="I31" s="78"/>
      <c r="J31" s="79"/>
    </row>
    <row r="32" spans="1:10" ht="15.75" x14ac:dyDescent="0.25">
      <c r="A32" s="24" t="s">
        <v>59</v>
      </c>
      <c r="B32" s="25"/>
      <c r="C32" s="25"/>
      <c r="D32" s="25"/>
      <c r="E32" s="25"/>
      <c r="F32" s="25"/>
      <c r="G32" s="25"/>
      <c r="H32" s="25"/>
      <c r="I32" s="25"/>
      <c r="J32" s="26"/>
    </row>
    <row r="33" spans="1:48" ht="15.75" x14ac:dyDescent="0.25">
      <c r="A33" s="27" t="s">
        <v>60</v>
      </c>
      <c r="B33" s="28"/>
      <c r="C33" s="28"/>
      <c r="D33" s="28"/>
      <c r="E33" s="28"/>
      <c r="F33" s="28"/>
      <c r="G33" s="28"/>
      <c r="H33" s="28"/>
      <c r="I33" s="28"/>
      <c r="J33" s="29"/>
    </row>
    <row r="34" spans="1:48" x14ac:dyDescent="0.25">
      <c r="A34" s="80" t="s">
        <v>61</v>
      </c>
      <c r="B34" s="81" t="s">
        <v>54</v>
      </c>
      <c r="C34" s="81"/>
      <c r="D34" s="81"/>
      <c r="E34" s="81"/>
      <c r="F34" s="81"/>
      <c r="G34" s="81"/>
      <c r="H34" s="81"/>
      <c r="I34" s="81"/>
      <c r="J34" s="82"/>
    </row>
    <row r="35" spans="1:48" ht="67.5" customHeight="1" x14ac:dyDescent="0.25">
      <c r="A35" s="83" t="s">
        <v>62</v>
      </c>
      <c r="B35" s="49" t="s">
        <v>63</v>
      </c>
      <c r="C35" s="49"/>
      <c r="D35" s="49"/>
      <c r="E35" s="49"/>
      <c r="F35" s="49"/>
      <c r="G35" s="49"/>
      <c r="H35" s="49"/>
      <c r="I35" s="49"/>
      <c r="J35" s="50"/>
    </row>
    <row r="36" spans="1:48" ht="59.25" customHeight="1" x14ac:dyDescent="0.25">
      <c r="A36" s="83" t="s">
        <v>64</v>
      </c>
      <c r="B36" s="49" t="s">
        <v>65</v>
      </c>
      <c r="C36" s="49"/>
      <c r="D36" s="49"/>
      <c r="E36" s="49"/>
      <c r="F36" s="49"/>
      <c r="G36" s="49"/>
      <c r="H36" s="49"/>
      <c r="I36" s="49"/>
      <c r="J36" s="50"/>
      <c r="K36" s="49"/>
      <c r="L36" s="49"/>
      <c r="M36" s="49"/>
      <c r="N36" s="49"/>
      <c r="O36" s="49"/>
      <c r="P36" s="49"/>
      <c r="Q36" s="50"/>
      <c r="R36" s="49"/>
      <c r="S36" s="49"/>
      <c r="T36" s="49"/>
      <c r="U36" s="49"/>
      <c r="V36" s="49"/>
      <c r="W36" s="49"/>
      <c r="X36" s="49"/>
      <c r="Y36" s="49"/>
      <c r="Z36" s="50"/>
      <c r="AA36" s="49"/>
      <c r="AB36" s="49"/>
      <c r="AC36" s="49"/>
      <c r="AD36" s="49"/>
      <c r="AE36" s="49"/>
      <c r="AF36" s="49"/>
      <c r="AG36" s="49"/>
      <c r="AH36" s="49"/>
      <c r="AI36" s="50"/>
      <c r="AJ36" s="49"/>
      <c r="AK36" s="49"/>
      <c r="AL36" s="49"/>
      <c r="AM36" s="49"/>
      <c r="AN36" s="49"/>
      <c r="AO36" s="49"/>
      <c r="AP36" s="49"/>
      <c r="AQ36" s="49"/>
      <c r="AR36" s="50"/>
      <c r="AS36" s="49"/>
      <c r="AT36" s="49"/>
      <c r="AU36" s="49"/>
      <c r="AV36" s="49"/>
    </row>
    <row r="37" spans="1:48" ht="60" customHeight="1" x14ac:dyDescent="0.25">
      <c r="A37" s="83" t="s">
        <v>66</v>
      </c>
      <c r="B37" s="49" t="s">
        <v>67</v>
      </c>
      <c r="C37" s="49"/>
      <c r="D37" s="49"/>
      <c r="E37" s="49"/>
      <c r="F37" s="49"/>
      <c r="G37" s="49"/>
      <c r="H37" s="49"/>
      <c r="I37" s="49"/>
      <c r="J37" s="50"/>
    </row>
    <row r="38" spans="1:48" x14ac:dyDescent="0.25">
      <c r="A38" s="80" t="s">
        <v>61</v>
      </c>
      <c r="B38" s="81" t="s">
        <v>56</v>
      </c>
      <c r="C38" s="81"/>
      <c r="D38" s="81"/>
      <c r="E38" s="81"/>
      <c r="F38" s="81"/>
      <c r="G38" s="81"/>
      <c r="H38" s="81"/>
      <c r="I38" s="81"/>
      <c r="J38" s="82"/>
    </row>
    <row r="39" spans="1:48" ht="27" customHeight="1" x14ac:dyDescent="0.25">
      <c r="A39" s="83" t="s">
        <v>62</v>
      </c>
      <c r="B39" s="49" t="s">
        <v>68</v>
      </c>
      <c r="C39" s="49"/>
      <c r="D39" s="49"/>
      <c r="E39" s="49"/>
      <c r="F39" s="49"/>
      <c r="G39" s="49"/>
      <c r="H39" s="49"/>
      <c r="I39" s="49"/>
      <c r="J39" s="50"/>
    </row>
    <row r="40" spans="1:48" ht="27.6" customHeight="1" x14ac:dyDescent="0.25">
      <c r="A40" s="83" t="s">
        <v>64</v>
      </c>
      <c r="B40" s="49" t="s">
        <v>69</v>
      </c>
      <c r="C40" s="49"/>
      <c r="D40" s="49"/>
      <c r="E40" s="49"/>
      <c r="F40" s="49"/>
      <c r="G40" s="49"/>
      <c r="H40" s="49"/>
      <c r="I40" s="49"/>
      <c r="J40" s="50"/>
    </row>
    <row r="41" spans="1:48" ht="37.15" customHeight="1" x14ac:dyDescent="0.25">
      <c r="A41" s="83" t="s">
        <v>66</v>
      </c>
      <c r="B41" s="49" t="s">
        <v>70</v>
      </c>
      <c r="C41" s="49"/>
      <c r="D41" s="49"/>
      <c r="E41" s="49"/>
      <c r="F41" s="49"/>
      <c r="G41" s="49"/>
      <c r="H41" s="49"/>
      <c r="I41" s="49"/>
      <c r="J41" s="50"/>
    </row>
    <row r="42" spans="1:48" ht="15.75" x14ac:dyDescent="0.25">
      <c r="A42" s="24" t="s">
        <v>71</v>
      </c>
      <c r="B42" s="25"/>
      <c r="C42" s="25"/>
      <c r="D42" s="25"/>
      <c r="E42" s="25"/>
      <c r="F42" s="25"/>
      <c r="G42" s="25"/>
      <c r="H42" s="25"/>
      <c r="I42" s="25"/>
      <c r="J42" s="26"/>
    </row>
    <row r="43" spans="1:48" ht="15.75" x14ac:dyDescent="0.25">
      <c r="A43" s="84" t="s">
        <v>72</v>
      </c>
      <c r="B43" s="85"/>
      <c r="C43" s="85"/>
      <c r="D43" s="85"/>
      <c r="E43" s="85"/>
      <c r="F43" s="85"/>
      <c r="G43" s="85"/>
      <c r="H43" s="85"/>
      <c r="I43" s="85"/>
      <c r="J43" s="86"/>
    </row>
    <row r="44" spans="1:48" ht="89.45" customHeight="1" x14ac:dyDescent="0.25">
      <c r="A44" s="87" t="s">
        <v>73</v>
      </c>
      <c r="B44" s="88"/>
      <c r="C44" s="88"/>
      <c r="D44" s="88"/>
      <c r="E44" s="88"/>
      <c r="F44" s="88"/>
      <c r="G44" s="88"/>
      <c r="H44" s="88"/>
      <c r="I44" s="88"/>
      <c r="J44" s="89"/>
      <c r="K44" s="90"/>
      <c r="L44" s="90"/>
      <c r="M44" s="90"/>
      <c r="N44" s="90"/>
      <c r="O44" s="90"/>
      <c r="P44" s="91"/>
      <c r="Q44" s="49"/>
      <c r="R44" s="49"/>
      <c r="S44" s="49"/>
      <c r="T44" s="49"/>
      <c r="U44" s="49"/>
      <c r="V44" s="49"/>
      <c r="W44" s="49"/>
      <c r="X44" s="49"/>
      <c r="Y44" s="50"/>
      <c r="Z44" s="49"/>
      <c r="AA44" s="49"/>
      <c r="AB44" s="49"/>
      <c r="AC44" s="49"/>
      <c r="AD44" s="49"/>
      <c r="AE44" s="49"/>
      <c r="AF44" s="49"/>
      <c r="AG44" s="49"/>
      <c r="AH44" s="50"/>
      <c r="AI44" s="49"/>
      <c r="AJ44" s="49"/>
      <c r="AK44" s="49"/>
      <c r="AL44" s="49"/>
      <c r="AM44" s="49"/>
      <c r="AN44" s="49"/>
      <c r="AO44" s="49"/>
      <c r="AP44" s="49"/>
      <c r="AQ44" s="50"/>
    </row>
    <row r="45" spans="1:48" ht="27.75" customHeight="1" x14ac:dyDescent="0.25">
      <c r="A45" s="92"/>
      <c r="B45" s="92"/>
      <c r="C45" s="92"/>
      <c r="D45" s="92"/>
      <c r="E45" s="92"/>
      <c r="F45" s="92"/>
      <c r="G45" s="92"/>
      <c r="H45" s="92"/>
      <c r="I45" s="92"/>
      <c r="J45" s="92"/>
    </row>
    <row r="46" spans="1:48" ht="30.75" customHeight="1" x14ac:dyDescent="0.25">
      <c r="A46" s="93" t="s">
        <v>74</v>
      </c>
      <c r="B46" s="93"/>
      <c r="C46" s="93"/>
      <c r="D46" s="93"/>
      <c r="E46" s="93"/>
      <c r="F46" s="93"/>
      <c r="G46" s="93"/>
      <c r="H46" s="93"/>
      <c r="I46" s="93"/>
      <c r="J46" s="93"/>
    </row>
    <row r="47" spans="1:48" x14ac:dyDescent="0.25">
      <c r="A47" s="94" t="s">
        <v>75</v>
      </c>
    </row>
    <row r="50" spans="2:4" x14ac:dyDescent="0.25">
      <c r="B50" s="95" t="s">
        <v>76</v>
      </c>
      <c r="C50" s="95"/>
      <c r="D50" s="95"/>
    </row>
    <row r="51" spans="2:4" x14ac:dyDescent="0.25">
      <c r="B51" s="96" t="str">
        <f>+'[2]Primer trimestre'!B51:D51</f>
        <v>Escania Navarro</v>
      </c>
      <c r="C51" s="96"/>
      <c r="D51" s="96"/>
    </row>
    <row r="52" spans="2:4" x14ac:dyDescent="0.25">
      <c r="B52" s="97" t="s">
        <v>77</v>
      </c>
      <c r="C52" s="97"/>
      <c r="D52" s="97"/>
    </row>
  </sheetData>
  <mergeCells count="73">
    <mergeCell ref="B52:D52"/>
    <mergeCell ref="Q44:Y44"/>
    <mergeCell ref="Z44:AH44"/>
    <mergeCell ref="AI44:AQ44"/>
    <mergeCell ref="A46:J46"/>
    <mergeCell ref="B50:D50"/>
    <mergeCell ref="B51:D51"/>
    <mergeCell ref="B39:J39"/>
    <mergeCell ref="B40:J40"/>
    <mergeCell ref="B41:J41"/>
    <mergeCell ref="A42:J42"/>
    <mergeCell ref="A43:J43"/>
    <mergeCell ref="A44:J44"/>
    <mergeCell ref="R36:Z36"/>
    <mergeCell ref="AA36:AI36"/>
    <mergeCell ref="AJ36:AR36"/>
    <mergeCell ref="AS36:AV36"/>
    <mergeCell ref="B37:J37"/>
    <mergeCell ref="B38:J38"/>
    <mergeCell ref="A32:J32"/>
    <mergeCell ref="A33:J33"/>
    <mergeCell ref="B34:J34"/>
    <mergeCell ref="B35:J35"/>
    <mergeCell ref="B36:J36"/>
    <mergeCell ref="K36:Q36"/>
    <mergeCell ref="A26:J26"/>
    <mergeCell ref="C27:D27"/>
    <mergeCell ref="E27:F27"/>
    <mergeCell ref="G27:H27"/>
    <mergeCell ref="I27:J2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A8:AD8"/>
    <mergeCell ref="B9:J9"/>
    <mergeCell ref="K9:Q9"/>
    <mergeCell ref="R9:Z9"/>
    <mergeCell ref="AA9:AD9"/>
    <mergeCell ref="B10:J10"/>
    <mergeCell ref="K10:Q10"/>
    <mergeCell ref="R10:Z10"/>
    <mergeCell ref="AA10:AD10"/>
    <mergeCell ref="A5:J5"/>
    <mergeCell ref="A6:J6"/>
    <mergeCell ref="A7:J7"/>
    <mergeCell ref="B8:J8"/>
    <mergeCell ref="K8:Q8"/>
    <mergeCell ref="R8:Z8"/>
    <mergeCell ref="B1:J1"/>
    <mergeCell ref="B2:C2"/>
    <mergeCell ref="D2:H2"/>
    <mergeCell ref="B3:C3"/>
    <mergeCell ref="D3:H3"/>
    <mergeCell ref="A4:J4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4:J34 B38:J38"/>
    <dataValidation allowBlank="1" showInputMessage="1" showErrorMessage="1" prompt="¿En qué consiste el producto? su objetivo" sqref="B35:J35 B39:J39"/>
    <dataValidation allowBlank="1" showInputMessage="1" showErrorMessage="1" prompt="1. Describir lo plasmado en el presupuesto_x000a_2. Describir lo alcanzado en términos financieros y de producción " sqref="B36:J36 B40:J40"/>
    <dataValidation allowBlank="1" showInputMessage="1" showErrorMessage="1" prompt="De existir desvío, explicar razones." sqref="B37:J37 B41:J41"/>
    <dataValidation allowBlank="1" showInputMessage="1" showErrorMessage="1" prompt="Oportunidades de mejora identificadas" sqref="A44:A45 B45:J45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F28 E29:G30"/>
    <dataValidation allowBlank="1" showInputMessage="1" showErrorMessage="1" prompt="Meta alcanzada en el trimestre" sqref="G28"/>
    <dataValidation allowBlank="1" showInputMessage="1" showErrorMessage="1" prompt="Monto ejecutado en el trimestre" sqref="H28:H29"/>
  </dataValidations>
  <pageMargins left="0.41" right="0.33" top="0.33" bottom="0.18" header="0.24" footer="0.21"/>
  <pageSetup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trimestre</vt:lpstr>
      <vt:lpstr>'segundo trimestre'!Área_de_impresión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B. Lara Perez</dc:creator>
  <cp:lastModifiedBy>Perla B. Lara Perez</cp:lastModifiedBy>
  <dcterms:created xsi:type="dcterms:W3CDTF">2022-07-21T18:04:58Z</dcterms:created>
  <dcterms:modified xsi:type="dcterms:W3CDTF">2022-07-21T18:06:58Z</dcterms:modified>
</cp:coreProperties>
</file>