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rch01\DPD\DPD-PPP\DPD-PPP-INFORMES DE GESTION\"/>
    </mc:Choice>
  </mc:AlternateContent>
  <bookViews>
    <workbookView xWindow="0" yWindow="0" windowWidth="28800" windowHeight="12210" firstSheet="3" activeTab="3"/>
  </bookViews>
  <sheets>
    <sheet name="Primer trimestre" sheetId="2" state="hidden" r:id="rId1"/>
    <sheet name="segundo trimestre" sheetId="1" state="hidden" r:id="rId2"/>
    <sheet name=" Semestral" sheetId="6" state="hidden" r:id="rId3"/>
    <sheet name="Tercer trimestre (2)" sheetId="8" r:id="rId4"/>
    <sheet name="Resumen de 3 trimestre" sheetId="9" state="hidden" r:id="rId5"/>
    <sheet name="Hoja3" sheetId="3" state="hidden" r:id="rId6"/>
    <sheet name="primer " sheetId="7" state="hidden" r:id="rId7"/>
    <sheet name="2 do" sheetId="4" state="hidden" r:id="rId8"/>
    <sheet name="Hoja1" sheetId="5" state="hidden" r:id="rId9"/>
  </sheets>
  <externalReferences>
    <externalReference r:id="rId10"/>
  </externalReferences>
  <definedNames>
    <definedName name="_xlnm.Print_Area" localSheetId="2">' Semestral'!$A$1:$J$61</definedName>
    <definedName name="_xlnm.Print_Area" localSheetId="0">'Primer trimestre'!$A$1:$J$54</definedName>
    <definedName name="_xlnm.Print_Area" localSheetId="1">'segundo trimestre'!$A$1:$J$61</definedName>
    <definedName name="_xlnm.Print_Area" localSheetId="3">'Tercer trimestre (2)'!$A$1:$J$61</definedName>
  </definedNames>
  <calcPr calcId="162913"/>
  <pivotCaches>
    <pivotCache cacheId="8"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1" l="1"/>
  <c r="M29" i="8" l="1"/>
  <c r="N29" i="8"/>
  <c r="O29" i="8"/>
  <c r="N30" i="8"/>
  <c r="O30" i="8"/>
  <c r="M30" i="8"/>
  <c r="E30" i="8" l="1"/>
  <c r="E29" i="8"/>
  <c r="J29" i="8"/>
  <c r="J30" i="8"/>
  <c r="H30" i="8"/>
  <c r="H29" i="8"/>
  <c r="G20" i="9"/>
  <c r="G19" i="9"/>
  <c r="I19" i="9" s="1"/>
  <c r="F19" i="9"/>
  <c r="H19" i="9" s="1"/>
  <c r="G18" i="9"/>
  <c r="I18" i="9" s="1"/>
  <c r="F18" i="9"/>
  <c r="H18" i="9" s="1"/>
  <c r="G17" i="9"/>
  <c r="I17" i="9" s="1"/>
  <c r="F17" i="9"/>
  <c r="H17" i="9" s="1"/>
  <c r="G16" i="9"/>
  <c r="I16" i="9" s="1"/>
  <c r="F16" i="9"/>
  <c r="H16" i="9" s="1"/>
  <c r="G15" i="9"/>
  <c r="I15" i="9" s="1"/>
  <c r="F15" i="9"/>
  <c r="F20" i="9" s="1"/>
  <c r="H20" i="9" s="1"/>
  <c r="G14" i="9"/>
  <c r="I14" i="9" s="1"/>
  <c r="F14" i="9"/>
  <c r="H14" i="9" s="1"/>
  <c r="G8" i="9"/>
  <c r="G7" i="9"/>
  <c r="I7" i="9" s="1"/>
  <c r="F7" i="9"/>
  <c r="H7" i="9" s="1"/>
  <c r="G6" i="9"/>
  <c r="I6" i="9" s="1"/>
  <c r="F6" i="9"/>
  <c r="H6" i="9" s="1"/>
  <c r="G5" i="9"/>
  <c r="I5" i="9" s="1"/>
  <c r="F5" i="9"/>
  <c r="H5" i="9" s="1"/>
  <c r="G4" i="9"/>
  <c r="I4" i="9" s="1"/>
  <c r="F4" i="9"/>
  <c r="F8" i="9" s="1"/>
  <c r="I8" i="9" l="1"/>
  <c r="I20" i="9"/>
  <c r="H15" i="9"/>
  <c r="H4" i="9"/>
  <c r="H8" i="9" s="1"/>
  <c r="B51" i="8" l="1"/>
  <c r="I30" i="8"/>
  <c r="F30" i="8"/>
  <c r="I29" i="8"/>
  <c r="F29" i="8"/>
  <c r="I25" i="8"/>
  <c r="C15" i="8"/>
  <c r="J34" i="4" l="1"/>
  <c r="J33" i="4"/>
  <c r="M34" i="4"/>
  <c r="M33" i="4"/>
  <c r="R27" i="4"/>
  <c r="R26" i="4"/>
  <c r="R25" i="4"/>
  <c r="N33" i="4"/>
  <c r="N32" i="4"/>
  <c r="I33" i="4"/>
  <c r="H33" i="4"/>
  <c r="I32" i="4"/>
  <c r="H32" i="4"/>
  <c r="F30" i="4"/>
  <c r="F33" i="4" s="1"/>
  <c r="P28" i="4"/>
  <c r="P26" i="4"/>
  <c r="G30" i="6"/>
  <c r="I30" i="6" s="1"/>
  <c r="G29" i="6"/>
  <c r="I29" i="6" s="1"/>
  <c r="E30" i="6"/>
  <c r="E29" i="6"/>
  <c r="G29" i="1"/>
  <c r="H30" i="6"/>
  <c r="J30" i="6" s="1"/>
  <c r="H29" i="6"/>
  <c r="J29" i="6" s="1"/>
  <c r="F29" i="6"/>
  <c r="F30" i="6"/>
  <c r="B51" i="6"/>
  <c r="I25" i="6"/>
  <c r="C15" i="6"/>
  <c r="F34" i="4" l="1"/>
  <c r="F35" i="4" s="1"/>
  <c r="G20" i="5"/>
  <c r="F36" i="4" l="1"/>
  <c r="E16" i="5"/>
  <c r="E22" i="5" s="1"/>
  <c r="E24" i="5" l="1"/>
  <c r="E26" i="5"/>
  <c r="G22" i="5"/>
  <c r="G26" i="5" l="1"/>
  <c r="G24" i="5"/>
  <c r="B51" i="1"/>
  <c r="E30" i="1"/>
  <c r="H30" i="1"/>
  <c r="H29" i="1"/>
  <c r="F29" i="2"/>
  <c r="F30" i="2"/>
  <c r="E30" i="2"/>
  <c r="E29" i="2"/>
  <c r="E11" i="3"/>
  <c r="F12" i="3" l="1"/>
  <c r="E12" i="3"/>
  <c r="D12" i="3"/>
  <c r="C12" i="3"/>
  <c r="G11" i="3"/>
  <c r="G10" i="3"/>
  <c r="D6" i="3"/>
  <c r="E6" i="3"/>
  <c r="F6" i="3"/>
  <c r="C6" i="3"/>
  <c r="G5" i="3"/>
  <c r="G4" i="3"/>
  <c r="C30" i="2" s="1"/>
  <c r="J30" i="2"/>
  <c r="I30" i="2"/>
  <c r="J29" i="2"/>
  <c r="I29" i="2"/>
  <c r="I25" i="2"/>
  <c r="C15" i="2"/>
  <c r="G6" i="3" l="1"/>
  <c r="G12" i="3"/>
  <c r="J29" i="1" l="1"/>
  <c r="I29" i="1"/>
  <c r="F29" i="1"/>
  <c r="F30" i="1"/>
  <c r="I25" i="1"/>
  <c r="I30" i="1"/>
  <c r="J30" i="1"/>
  <c r="C15" i="1" l="1"/>
</calcChain>
</file>

<file path=xl/sharedStrings.xml><?xml version="1.0" encoding="utf-8"?>
<sst xmlns="http://schemas.openxmlformats.org/spreadsheetml/2006/main" count="471" uniqueCount="179">
  <si>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</si>
  <si>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</si>
  <si>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</si>
  <si>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</si>
  <si>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</si>
  <si>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</si>
  <si>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</si>
  <si>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</si>
  <si>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</si>
  <si>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</si>
  <si>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</si>
  <si>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</si>
  <si>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</si>
  <si>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</si>
  <si>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</si>
  <si>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</si>
  <si>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</si>
  <si>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</si>
  <si>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</si>
  <si>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</si>
  <si>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</si>
  <si>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</si>
  <si>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</si>
  <si>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</si>
  <si>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</si>
  <si>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</si>
  <si>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</si>
  <si>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</si>
  <si>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</si>
  <si>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</si>
  <si>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</si>
  <si>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</si>
  <si>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</si>
  <si>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</si>
  <si>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</si>
  <si>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</si>
  <si>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</si>
  <si>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</si>
  <si>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</si>
  <si>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</si>
  <si>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</si>
  <si>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</si>
  <si>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</si>
  <si>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</si>
  <si>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</si>
  <si>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</si>
  <si>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</si>
  <si>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</si>
  <si>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</si>
  <si>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</si>
  <si>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</si>
  <si>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</si>
  <si>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</si>
  <si>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</si>
  <si>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</si>
  <si>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</si>
  <si>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</si>
  <si>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</si>
  <si>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</si>
  <si>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</si>
  <si>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</si>
  <si>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</si>
  <si>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</si>
  <si>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</si>
  <si>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</si>
  <si>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</si>
  <si>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</si>
  <si>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</si>
  <si>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</si>
  <si>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</si>
  <si>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</si>
  <si>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</si>
  <si>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</si>
  <si>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</si>
  <si>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</si>
  <si>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</si>
  <si>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</si>
  <si>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</si>
  <si>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</si>
  <si>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</si>
  <si>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</si>
  <si>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</si>
  <si>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</si>
  <si>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</si>
  <si>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</si>
  <si>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</si>
  <si>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</si>
  <si>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</si>
  <si>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</si>
  <si>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</si>
  <si>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</si>
  <si>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</si>
  <si>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</si>
  <si>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</si>
  <si>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</si>
  <si>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</si>
  <si>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</si>
  <si>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</si>
  <si>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</si>
  <si>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</si>
  <si>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</si>
  <si>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</si>
  <si>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</si>
  <si>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</si>
  <si>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</si>
  <si>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</si>
  <si>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</si>
  <si>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</si>
  <si>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</si>
  <si>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</si>
  <si>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</si>
  <si>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</si>
  <si>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</si>
  <si>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</si>
  <si>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</si>
  <si>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</si>
  <si>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</si>
  <si>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</si>
  <si>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</si>
  <si>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</si>
  <si>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</si>
  <si>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</si>
  <si>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</si>
  <si>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</si>
  <si>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</si>
  <si>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</si>
  <si>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</si>
  <si>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</si>
  <si>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</si>
  <si>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</si>
  <si>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</si>
  <si>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</si>
  <si>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</si>
  <si>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</si>
  <si>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</si>
  <si>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</si>
  <si>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</si>
  <si>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</si>
  <si>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</si>
  <si>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</si>
  <si>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</si>
  <si>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</si>
  <si>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</si>
  <si>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</si>
  <si>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</si>
  <si>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</si>
  <si>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</si>
  <si>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</si>
  <si>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</si>
  <si>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</si>
  <si>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</si>
  <si>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</si>
  <si>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</si>
  <si>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</si>
  <si>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</si>
  <si>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</si>
  <si>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</si>
  <si>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</si>
  <si>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</si>
  <si>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</si>
  <si>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</si>
  <si>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</si>
  <si>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</si>
  <si>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</si>
  <si>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</si>
  <si>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</si>
  <si>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</si>
  <si>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</si>
  <si>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</si>
  <si>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</si>
  <si>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</si>
  <si>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</si>
  <si>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</si>
  <si>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En tercer trimestre del 2022 el CNSS logro realizar las convocatorias de sus secciones programadas, lo que se tradujo en un cumplimiento.El CNSS presento una mejora productividad con respecto al tercer trimestre logramos cumplir con las metas establecidas de resoluiones en mas de un 100 %.</t>
  </si>
  <si>
    <r>
      <t xml:space="preserve">Al cierre del trimestre  se alcanzaron  </t>
    </r>
    <r>
      <rPr>
        <b/>
        <i/>
        <sz val="11"/>
        <color theme="1"/>
        <rFont val="Calibri"/>
        <family val="2"/>
        <scheme val="minor"/>
      </rPr>
      <t>1559 notificaciones,</t>
    </r>
    <r>
      <rPr>
        <i/>
        <sz val="11"/>
        <color theme="1"/>
        <rFont val="Calibri"/>
        <family val="2"/>
        <scheme val="minor"/>
      </rPr>
      <t xml:space="preserve"> sobrepasando la meta de 1350 dictamenes emitidos.Varios factores influyeron en el desempeño físico y financiero del producto: incremento de productividad y alta incidencia de visitada a los centros de atención. </t>
    </r>
  </si>
  <si>
    <r>
      <t xml:space="preserve">Para el cuarto Trimestre estaremos enfocados en lograr realizar procesos de seguimiento  de puntos y plenarias a fin de dar respuesta a temas pendientes, derivados de reuniones tecnicas previas, cabe destacar que después de la designación del </t>
    </r>
    <r>
      <rPr>
        <b/>
        <i/>
        <sz val="11"/>
        <color theme="1"/>
        <rFont val="Calibri"/>
        <family val="2"/>
        <scheme val="minor"/>
      </rPr>
      <t>Doctor Edward Guzman</t>
    </r>
    <r>
      <rPr>
        <i/>
        <sz val="11"/>
        <color theme="1"/>
        <rFont val="Calibri"/>
        <family val="2"/>
        <scheme val="minor"/>
      </rPr>
      <t xml:space="preserve"> se han aumentado un</t>
    </r>
    <r>
      <rPr>
        <b/>
        <i/>
        <sz val="11"/>
        <color theme="1"/>
        <rFont val="Calibri"/>
        <family val="2"/>
        <scheme val="minor"/>
      </rPr>
      <t xml:space="preserve"> 60 % </t>
    </r>
    <r>
      <rPr>
        <i/>
        <sz val="11"/>
        <color theme="1"/>
        <rFont val="Calibri"/>
        <family val="2"/>
        <scheme val="minor"/>
      </rPr>
      <t xml:space="preserve">la cantidad de resoluciones emitidas, producto del cumplimiento de los cronogramas establecidos de reuniones de trabajo a fin de eficientizar el funcionamiento del CNSS, así como apoyar a la mejora de los procesos del área de comisiones medicas, danto un empuje a ambos productos programáticos.
							</t>
    </r>
  </si>
  <si>
    <t>El aumento de la ejecucion financiera es producto del incremento de los  pagos por dictamentes medicos durante el tercer trimestre del 2022, lo cual se refleja a nivel programatico.</t>
  </si>
  <si>
    <t>El aumento de la ejecucion financiera es producto del incremento de las sesiones realizadas durantes el tercer trimestre del 2022, , lo cual se refleja a nivel programatico.</t>
  </si>
  <si>
    <r>
      <rPr>
        <b/>
        <sz val="11"/>
        <rFont val="Calibri"/>
        <family val="2"/>
      </rPr>
      <t>Periodo</t>
    </r>
    <r>
      <rPr>
        <sz val="11"/>
        <rFont val="Calibri"/>
        <family val="2"/>
      </rPr>
      <t>: Tercer Trimestre Julio-Septiembre 20022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</si>
</sst>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b/>
      <i/>
      <sz val="11"/>
      <color theme="1"/>
      <name val="Calibri"/>
      <family val="2"/>
      <scheme val="minor"/>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5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17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0" fontId="21" fillId="0" borderId="0" xfId="0" applyFont="1" applyAlignment="1" applyProtection="1">
      <alignment horizontal="left" vertical="center"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1" fillId="0" borderId="0" xfId="0" applyFont="1" applyAlignment="1" applyProtection="1">
      <alignment horizontal="left" vertical="center" wrapText="1"/>
      <protection locked="0"/>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26" fillId="0" borderId="0" xfId="3" applyBorder="1"/>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0" fontId="33" fillId="0" borderId="0" xfId="4" applyBorder="1"/>
    <xf numFmtId="9" fontId="0" fillId="0" borderId="0" xfId="5" applyFont="1"/>
    <xf numFmtId="4" fontId="2" fillId="14" borderId="56" xfId="4" applyNumberFormat="1" applyFont="1" applyFill="1" applyBorder="1"/>
    <xf numFmtId="9" fontId="2" fillId="14" borderId="56" xfId="5" applyFont="1" applyFill="1" applyBorder="1"/>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Border="1"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Border="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8"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3" displayName="Tabla13"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+Tabla13[[#This Row],[Física
(A)]]/4</calculatedColumnFormula>
    </tableColumn>
    <tableColumn id="10" name="Financiera_x000a_(D)" dataDxfId="65">
      <calculatedColumnFormula>+Tabla13[[#This Row],[Financiera
(B)]]/4</calculatedColumnFormula>
    </tableColumn>
    <tableColumn id="5" name="Física _x000a_(E)" dataDxfId="64"/>
    <tableColumn id="6" name="Financiera _x000a_ (F)" dataDxfId="63">
      <calculatedColumnFormula>+#REF!</calculatedColumnFormula>
    </tableColumn>
    <tableColumn id="7" name="Física _x000a_(%)_x000a_ G=E/C" dataDxfId="62" dataCellStyle="Porcentaje">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+Hoja3!D3</calculatedColumnFormula>
    </tableColumn>
    <tableColumn id="10" name="Financiera_x000a_(D)" dataDxfId="50">
      <calculatedColumnFormula>+Tabla1[[#This Row],[Financiera
(B)]]/4</calculatedColumnFormula>
    </tableColumn>
    <tableColumn id="5" name="Física _x000a_(E)" dataDxfId="49">
      <calculatedColumnFormula>+Tabla13[[#This Row],[Física 
(E)]]+Tabla1[[#This Row],[Física
(C)]]</calculatedColumnFormula>
    </tableColumn>
    <tableColumn id="6" name="Financiera _x000a_ (F)" dataDxfId="48">
      <calculatedColumnFormula>+#REF!</calculatedColumnFormula>
    </tableColumn>
    <tableColumn id="7" name="Física _x000a_(%)_x000a_ G=E/C" dataDxfId="47" dataCellStyle="Porcentaje">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+Tabla1[[#This Row],[Física
(C)]]+Tabla13[[#This Row],[Física
(C)]]</calculatedColumnFormula>
    </tableColumn>
    <tableColumn id="10" name="Financiera_x000a_(D)" dataDxfId="35">
      <calculatedColumnFormula>+Tabla13[[#This Row],[Financiera
(D)]]+Tabla1[[#This Row],[Financiera
(D)]]</calculatedColumnFormula>
    </tableColumn>
    <tableColumn id="5" name="Física _x000a_(E)" dataDxfId="34">
      <calculatedColumnFormula>+Tabla13[[#This Row],[Física 
(E)]]+Tabla1[[#This Row],[Física 
(E)]]</calculatedColumnFormula>
    </tableColumn>
    <tableColumn id="6" name="Financiera _x000a_ (F)" dataDxfId="33">
      <calculatedColumnFormula>+#REF!</calculatedColumnFormula>
    </tableColumn>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21">
      <calculatedColumnFormula>(((+C29-' Semestral'!E29)/2))</calculatedColumnFormula>
    </tableColumn>
    <tableColumn id="10" name="Financiera_x000a_(D)" dataDxfId="20">
      <calculatedColumnFormula>+Tabla18[[#This Row],[Financiera
(B)]]/4</calculatedColumnFormula>
    </tableColumn>
    <tableColumn id="5" name="Física _x000a_(E)" dataDxfId="19">
      <calculatedColumnFormula>+Tabla13[[#This Row],[Física 
(E)]]+Tabla18[[#This Row],[Física
(C)]]</calculatedColumnFormula>
    </tableColumn>
    <tableColumn id="6" name="Financiera _x000a_ (F)" dataDxfId="18">
      <calculatedColumnFormula>+#REF!</calculatedColumnFormula>
    </tableColumn>
    <tableColumn id="7" name="Física _x000a_(%)_x000a_ G=E/C" dataDxfId="17" dataCellStyle="Porcentaje">
      <calculatedColumnFormula>IF(G29&gt;0,G29/C29,0)</calculatedColumnFormula>
    </tableColumn>
    <tableColumn id="8" name="Financiero _x000a_(%) _x000a_H=F/D" dataDxfId="16">
      <calculatedColumnFormula>IF(H29&gt;0,H29/D29,0)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2"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1"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3" name="Tabla14" displayName="Tabla14" ref="D11:E16" totalsRowShown="0">
  <tableColumns count="2">
    <tableColumn id="1" name="Rubros de ejecucion "/>
    <tableColumn id="2"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38" t="s">
        <v>0</v>
      </c>
      <c r="C1" s="139"/>
      <c r="D1" s="139"/>
      <c r="E1" s="139"/>
      <c r="F1" s="139"/>
      <c r="G1" s="139"/>
      <c r="H1" s="139"/>
      <c r="I1" s="139"/>
      <c r="J1" s="140"/>
    </row>
    <row r="2" spans="1:30" ht="21.75" thickBot="1" x14ac:dyDescent="0.3">
      <c r="A2" s="19"/>
      <c r="B2" s="141" t="s">
        <v>1</v>
      </c>
      <c r="C2" s="142"/>
      <c r="D2" s="141" t="s">
        <v>2</v>
      </c>
      <c r="E2" s="142"/>
      <c r="F2" s="142"/>
      <c r="G2" s="142"/>
      <c r="H2" s="143"/>
      <c r="I2" s="1" t="s">
        <v>3</v>
      </c>
      <c r="J2" s="2" t="s">
        <v>4</v>
      </c>
    </row>
    <row r="3" spans="1:30" ht="21.75" thickBot="1" x14ac:dyDescent="0.3">
      <c r="A3" s="20"/>
      <c r="B3" s="144"/>
      <c r="C3" s="145"/>
      <c r="D3" s="144"/>
      <c r="E3" s="145"/>
      <c r="F3" s="145"/>
      <c r="G3" s="145"/>
      <c r="H3" s="146"/>
      <c r="I3" s="24"/>
      <c r="J3" s="25"/>
    </row>
    <row r="4" spans="1:30" x14ac:dyDescent="0.25">
      <c r="A4" s="134"/>
      <c r="B4" s="135"/>
      <c r="C4" s="135"/>
      <c r="D4" s="136"/>
      <c r="E4" s="136"/>
      <c r="F4" s="136"/>
      <c r="G4" s="136"/>
      <c r="H4" s="136"/>
      <c r="I4" s="135"/>
      <c r="J4" s="137"/>
    </row>
    <row r="5" spans="1:30" ht="3" customHeight="1" x14ac:dyDescent="0.25">
      <c r="A5" s="131"/>
      <c r="B5" s="132"/>
      <c r="C5" s="132"/>
      <c r="D5" s="132"/>
      <c r="E5" s="132"/>
      <c r="F5" s="132"/>
      <c r="G5" s="132"/>
      <c r="H5" s="132"/>
      <c r="I5" s="132"/>
      <c r="J5" s="133"/>
    </row>
    <row r="6" spans="1:30" ht="15.75" x14ac:dyDescent="0.25">
      <c r="A6" s="90" t="s">
        <v>5</v>
      </c>
      <c r="B6" s="91"/>
      <c r="C6" s="91"/>
      <c r="D6" s="91"/>
      <c r="E6" s="91"/>
      <c r="F6" s="91"/>
      <c r="G6" s="91"/>
      <c r="H6" s="91"/>
      <c r="I6" s="91"/>
      <c r="J6" s="92"/>
    </row>
    <row r="7" spans="1:30" ht="15.75" x14ac:dyDescent="0.25">
      <c r="A7" s="98" t="s">
        <v>6</v>
      </c>
      <c r="B7" s="99"/>
      <c r="C7" s="99"/>
      <c r="D7" s="99"/>
      <c r="E7" s="99"/>
      <c r="F7" s="99"/>
      <c r="G7" s="99"/>
      <c r="H7" s="99"/>
      <c r="I7" s="99"/>
      <c r="J7" s="100"/>
    </row>
    <row r="8" spans="1:30" ht="14.45" customHeight="1" x14ac:dyDescent="0.25">
      <c r="A8" s="30" t="s">
        <v>7</v>
      </c>
      <c r="B8" s="129" t="s">
        <v>8</v>
      </c>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row>
    <row r="9" spans="1:30" ht="15" customHeight="1" x14ac:dyDescent="0.25">
      <c r="A9" s="21" t="s">
        <v>9</v>
      </c>
      <c r="B9" s="129" t="s">
        <v>10</v>
      </c>
      <c r="C9" s="129"/>
      <c r="D9" s="129"/>
      <c r="E9" s="129"/>
      <c r="F9" s="129"/>
      <c r="G9" s="129"/>
      <c r="H9" s="129"/>
      <c r="I9" s="129"/>
      <c r="J9" s="129"/>
      <c r="K9" s="130"/>
      <c r="L9" s="130"/>
      <c r="M9" s="130"/>
      <c r="N9" s="130"/>
      <c r="O9" s="130"/>
      <c r="P9" s="130"/>
      <c r="Q9" s="130"/>
      <c r="R9" s="130"/>
      <c r="S9" s="130"/>
      <c r="T9" s="130"/>
      <c r="U9" s="130"/>
      <c r="V9" s="130"/>
      <c r="W9" s="130"/>
      <c r="X9" s="130"/>
      <c r="Y9" s="130"/>
      <c r="Z9" s="130"/>
      <c r="AA9" s="130"/>
      <c r="AB9" s="130"/>
      <c r="AC9" s="130"/>
      <c r="AD9" s="130"/>
    </row>
    <row r="10" spans="1:30" ht="14.45" customHeight="1" x14ac:dyDescent="0.25">
      <c r="A10" s="31" t="s">
        <v>11</v>
      </c>
      <c r="B10" s="129" t="s">
        <v>12</v>
      </c>
      <c r="C10" s="129"/>
      <c r="D10" s="129"/>
      <c r="E10" s="129"/>
      <c r="F10" s="129"/>
      <c r="G10" s="129"/>
      <c r="H10" s="129"/>
      <c r="I10" s="129"/>
      <c r="J10" s="129"/>
      <c r="K10" s="130"/>
      <c r="L10" s="130"/>
      <c r="M10" s="130"/>
      <c r="N10" s="130"/>
      <c r="O10" s="130"/>
      <c r="P10" s="130"/>
      <c r="Q10" s="130"/>
      <c r="R10" s="130"/>
      <c r="S10" s="130"/>
      <c r="T10" s="130"/>
      <c r="U10" s="130"/>
      <c r="V10" s="130"/>
      <c r="W10" s="130"/>
      <c r="X10" s="130"/>
      <c r="Y10" s="130"/>
      <c r="Z10" s="130"/>
      <c r="AA10" s="130"/>
      <c r="AB10" s="130"/>
      <c r="AC10" s="130"/>
      <c r="AD10" s="130"/>
    </row>
    <row r="11" spans="1:30" ht="48" customHeight="1" x14ac:dyDescent="0.25">
      <c r="A11" s="3" t="s">
        <v>13</v>
      </c>
      <c r="B11" s="119" t="s">
        <v>14</v>
      </c>
      <c r="C11" s="120"/>
      <c r="D11" s="120"/>
      <c r="E11" s="120"/>
      <c r="F11" s="120"/>
      <c r="G11" s="120"/>
      <c r="H11" s="120"/>
      <c r="I11" s="120"/>
      <c r="J11" s="121"/>
    </row>
    <row r="12" spans="1:30" ht="28.15" customHeight="1" x14ac:dyDescent="0.25">
      <c r="A12" s="3" t="s">
        <v>15</v>
      </c>
      <c r="B12" s="122" t="s">
        <v>16</v>
      </c>
      <c r="C12" s="123"/>
      <c r="D12" s="123"/>
      <c r="E12" s="123"/>
      <c r="F12" s="123"/>
      <c r="G12" s="123"/>
      <c r="H12" s="123"/>
      <c r="I12" s="123"/>
      <c r="J12" s="124"/>
    </row>
    <row r="13" spans="1:30" ht="15.75" x14ac:dyDescent="0.25">
      <c r="A13" s="90" t="s">
        <v>17</v>
      </c>
      <c r="B13" s="91"/>
      <c r="C13" s="91"/>
      <c r="D13" s="91"/>
      <c r="E13" s="91"/>
      <c r="F13" s="91"/>
      <c r="G13" s="91"/>
      <c r="H13" s="91"/>
      <c r="I13" s="91"/>
      <c r="J13" s="92"/>
    </row>
    <row r="14" spans="1:30" ht="27.75" customHeight="1" x14ac:dyDescent="0.25">
      <c r="A14" s="3" t="s">
        <v>18</v>
      </c>
      <c r="B14" s="22">
        <v>2</v>
      </c>
      <c r="C14" s="125" t="s">
        <v>19</v>
      </c>
      <c r="D14" s="126"/>
      <c r="E14" s="126"/>
      <c r="F14" s="126"/>
      <c r="G14" s="126"/>
      <c r="H14" s="126"/>
      <c r="I14" s="126"/>
      <c r="J14" s="127"/>
    </row>
    <row r="15" spans="1:30" ht="26.25" customHeight="1" x14ac:dyDescent="0.25">
      <c r="A15" s="3" t="s">
        <v>20</v>
      </c>
      <c r="B15" s="6">
        <v>2.2000000000000002</v>
      </c>
      <c r="C15" s="128" t="str">
        <f>IFERROR(VLOOKUP(B15,'[1]Validacion datos'!A8:B26,2,FALSE),"")</f>
        <v>Salud y seguridad social integral</v>
      </c>
      <c r="D15" s="128"/>
      <c r="E15" s="128"/>
      <c r="F15" s="128"/>
      <c r="G15" s="128"/>
      <c r="H15" s="128"/>
      <c r="I15" s="128"/>
      <c r="J15" s="128"/>
    </row>
    <row r="16" spans="1:30" ht="33.75" customHeight="1" x14ac:dyDescent="0.25">
      <c r="A16" s="3" t="s">
        <v>21</v>
      </c>
      <c r="B16" s="7" t="s">
        <v>22</v>
      </c>
      <c r="C16" s="128" t="s">
        <v>23</v>
      </c>
      <c r="D16" s="128"/>
      <c r="E16" s="128"/>
      <c r="F16" s="128"/>
      <c r="G16" s="128"/>
      <c r="H16" s="128"/>
      <c r="I16" s="128"/>
      <c r="J16" s="128"/>
    </row>
    <row r="17" spans="1:10" ht="15.75" x14ac:dyDescent="0.25">
      <c r="A17" s="90" t="s">
        <v>24</v>
      </c>
      <c r="B17" s="91"/>
      <c r="C17" s="91"/>
      <c r="D17" s="91"/>
      <c r="E17" s="91"/>
      <c r="F17" s="91"/>
      <c r="G17" s="91"/>
      <c r="H17" s="91"/>
      <c r="I17" s="91"/>
      <c r="J17" s="92"/>
    </row>
    <row r="18" spans="1:10" ht="29.25" customHeight="1" x14ac:dyDescent="0.25">
      <c r="A18" s="3" t="s">
        <v>25</v>
      </c>
      <c r="B18" s="82" t="s">
        <v>26</v>
      </c>
      <c r="C18" s="82"/>
      <c r="D18" s="82"/>
      <c r="E18" s="82"/>
      <c r="F18" s="82"/>
      <c r="G18" s="82"/>
      <c r="H18" s="82"/>
      <c r="I18" s="82"/>
      <c r="J18" s="83"/>
    </row>
    <row r="19" spans="1:10" ht="42.6" customHeight="1" x14ac:dyDescent="0.25">
      <c r="A19" s="8" t="s">
        <v>27</v>
      </c>
      <c r="B19" s="82" t="s">
        <v>28</v>
      </c>
      <c r="C19" s="82"/>
      <c r="D19" s="82"/>
      <c r="E19" s="82"/>
      <c r="F19" s="82"/>
      <c r="G19" s="82"/>
      <c r="H19" s="82"/>
      <c r="I19" s="82"/>
      <c r="J19" s="83"/>
    </row>
    <row r="20" spans="1:10" ht="34.5" customHeight="1" x14ac:dyDescent="0.25">
      <c r="A20" s="8" t="s">
        <v>29</v>
      </c>
      <c r="B20" s="82" t="s">
        <v>30</v>
      </c>
      <c r="C20" s="82"/>
      <c r="D20" s="82"/>
      <c r="E20" s="82"/>
      <c r="F20" s="82"/>
      <c r="G20" s="82"/>
      <c r="H20" s="82"/>
      <c r="I20" s="82"/>
      <c r="J20" s="83"/>
    </row>
    <row r="21" spans="1:10" ht="35.25" customHeight="1" x14ac:dyDescent="0.25">
      <c r="A21" s="8" t="s">
        <v>31</v>
      </c>
      <c r="B21" s="82" t="s">
        <v>32</v>
      </c>
      <c r="C21" s="82"/>
      <c r="D21" s="82"/>
      <c r="E21" s="82"/>
      <c r="F21" s="82"/>
      <c r="G21" s="82"/>
      <c r="H21" s="82"/>
      <c r="I21" s="82"/>
      <c r="J21" s="83"/>
    </row>
    <row r="22" spans="1:10" ht="15.75" x14ac:dyDescent="0.25">
      <c r="A22" s="90" t="s">
        <v>33</v>
      </c>
      <c r="B22" s="91"/>
      <c r="C22" s="91"/>
      <c r="D22" s="91"/>
      <c r="E22" s="91"/>
      <c r="F22" s="91"/>
      <c r="G22" s="91"/>
      <c r="H22" s="91"/>
      <c r="I22" s="91"/>
      <c r="J22" s="92"/>
    </row>
    <row r="23" spans="1:10" ht="15.75" x14ac:dyDescent="0.25">
      <c r="A23" s="98" t="s">
        <v>34</v>
      </c>
      <c r="B23" s="99"/>
      <c r="C23" s="99"/>
      <c r="D23" s="99"/>
      <c r="E23" s="99"/>
      <c r="F23" s="99"/>
      <c r="G23" s="99"/>
      <c r="H23" s="99"/>
      <c r="I23" s="99"/>
      <c r="J23" s="100"/>
    </row>
    <row r="24" spans="1:10" ht="15" customHeight="1" x14ac:dyDescent="0.25">
      <c r="A24" s="104" t="s">
        <v>35</v>
      </c>
      <c r="B24" s="105"/>
      <c r="C24" s="106" t="s">
        <v>36</v>
      </c>
      <c r="D24" s="107"/>
      <c r="E24" s="107"/>
      <c r="F24" s="107" t="s">
        <v>37</v>
      </c>
      <c r="G24" s="107"/>
      <c r="H24" s="105"/>
      <c r="I24" s="106" t="s">
        <v>38</v>
      </c>
      <c r="J24" s="108"/>
    </row>
    <row r="25" spans="1:10" x14ac:dyDescent="0.25">
      <c r="A25" s="109">
        <v>329000000</v>
      </c>
      <c r="B25" s="110"/>
      <c r="C25" s="111">
        <v>505610909.38999999</v>
      </c>
      <c r="D25" s="112"/>
      <c r="E25" s="113"/>
      <c r="F25" s="111">
        <v>51535314.880000003</v>
      </c>
      <c r="G25" s="112"/>
      <c r="H25" s="113"/>
      <c r="I25" s="114">
        <f>(+F25/A25)</f>
        <v>0.15664229446808511</v>
      </c>
      <c r="J25" s="115"/>
    </row>
    <row r="26" spans="1:10" ht="15.75" x14ac:dyDescent="0.25">
      <c r="A26" s="98" t="s">
        <v>39</v>
      </c>
      <c r="B26" s="99"/>
      <c r="C26" s="99"/>
      <c r="D26" s="99"/>
      <c r="E26" s="99"/>
      <c r="F26" s="99"/>
      <c r="G26" s="99"/>
      <c r="H26" s="99"/>
      <c r="I26" s="99"/>
      <c r="J26" s="100"/>
    </row>
    <row r="27" spans="1:10" x14ac:dyDescent="0.25">
      <c r="A27" s="4"/>
      <c r="B27"/>
      <c r="C27" s="116" t="s">
        <v>40</v>
      </c>
      <c r="D27" s="117"/>
      <c r="E27" s="116" t="s">
        <v>41</v>
      </c>
      <c r="F27" s="117"/>
      <c r="G27" s="116" t="s">
        <v>42</v>
      </c>
      <c r="H27" s="116"/>
      <c r="I27" s="116" t="s">
        <v>43</v>
      </c>
      <c r="J27" s="11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01" t="s">
        <v>139</v>
      </c>
      <c r="B31" s="102"/>
      <c r="C31" s="102"/>
      <c r="D31" s="102"/>
      <c r="E31" s="102"/>
      <c r="F31" s="102"/>
      <c r="G31" s="102"/>
      <c r="H31" s="102"/>
      <c r="I31" s="102"/>
      <c r="J31" s="103"/>
    </row>
    <row r="32" spans="1:10" ht="15.75" x14ac:dyDescent="0.25">
      <c r="A32" s="90" t="s">
        <v>58</v>
      </c>
      <c r="B32" s="91"/>
      <c r="C32" s="91"/>
      <c r="D32" s="91"/>
      <c r="E32" s="91"/>
      <c r="F32" s="91"/>
      <c r="G32" s="91"/>
      <c r="H32" s="91"/>
      <c r="I32" s="91"/>
      <c r="J32" s="92"/>
    </row>
    <row r="33" spans="1:48" ht="15.75" x14ac:dyDescent="0.25">
      <c r="A33" s="98" t="s">
        <v>59</v>
      </c>
      <c r="B33" s="99"/>
      <c r="C33" s="99"/>
      <c r="D33" s="99"/>
      <c r="E33" s="99"/>
      <c r="F33" s="99"/>
      <c r="G33" s="99"/>
      <c r="H33" s="99"/>
      <c r="I33" s="99"/>
      <c r="J33" s="100"/>
    </row>
    <row r="34" spans="1:48" x14ac:dyDescent="0.25">
      <c r="A34" s="26" t="s">
        <v>60</v>
      </c>
      <c r="B34" s="96" t="s">
        <v>54</v>
      </c>
      <c r="C34" s="96"/>
      <c r="D34" s="96"/>
      <c r="E34" s="96"/>
      <c r="F34" s="96"/>
      <c r="G34" s="96"/>
      <c r="H34" s="96"/>
      <c r="I34" s="96"/>
      <c r="J34" s="97"/>
    </row>
    <row r="35" spans="1:48" ht="67.5" customHeight="1" x14ac:dyDescent="0.25">
      <c r="A35" s="17" t="s">
        <v>61</v>
      </c>
      <c r="B35" s="82" t="s">
        <v>62</v>
      </c>
      <c r="C35" s="82"/>
      <c r="D35" s="82"/>
      <c r="E35" s="82"/>
      <c r="F35" s="82"/>
      <c r="G35" s="82"/>
      <c r="H35" s="82"/>
      <c r="I35" s="82"/>
      <c r="J35" s="83"/>
    </row>
    <row r="36" spans="1:48" ht="59.25" customHeight="1" x14ac:dyDescent="0.25">
      <c r="A36" s="17" t="s">
        <v>63</v>
      </c>
      <c r="B36" s="82" t="s">
        <v>134</v>
      </c>
      <c r="C36" s="82"/>
      <c r="D36" s="82"/>
      <c r="E36" s="82"/>
      <c r="F36" s="82"/>
      <c r="G36" s="82"/>
      <c r="H36" s="82"/>
      <c r="I36" s="82"/>
      <c r="J36" s="83"/>
      <c r="K36" s="82"/>
      <c r="L36" s="82"/>
      <c r="M36" s="82"/>
      <c r="N36" s="82"/>
      <c r="O36" s="82"/>
      <c r="P36" s="82"/>
      <c r="Q36" s="83"/>
      <c r="R36" s="82"/>
      <c r="S36" s="82"/>
      <c r="T36" s="82"/>
      <c r="U36" s="82"/>
      <c r="V36" s="82"/>
      <c r="W36" s="82"/>
      <c r="X36" s="82"/>
      <c r="Y36" s="82"/>
      <c r="Z36" s="83"/>
      <c r="AA36" s="82"/>
      <c r="AB36" s="82"/>
      <c r="AC36" s="82"/>
      <c r="AD36" s="82"/>
      <c r="AE36" s="82"/>
      <c r="AF36" s="82"/>
      <c r="AG36" s="82"/>
      <c r="AH36" s="82"/>
      <c r="AI36" s="83"/>
      <c r="AJ36" s="82"/>
      <c r="AK36" s="82"/>
      <c r="AL36" s="82"/>
      <c r="AM36" s="82"/>
      <c r="AN36" s="82"/>
      <c r="AO36" s="82"/>
      <c r="AP36" s="82"/>
      <c r="AQ36" s="82"/>
      <c r="AR36" s="83"/>
      <c r="AS36" s="82"/>
      <c r="AT36" s="82"/>
      <c r="AU36" s="82"/>
      <c r="AV36" s="82"/>
    </row>
    <row r="37" spans="1:48" ht="60" customHeight="1" x14ac:dyDescent="0.25">
      <c r="A37" s="17" t="s">
        <v>64</v>
      </c>
      <c r="B37" s="82" t="s">
        <v>65</v>
      </c>
      <c r="C37" s="82"/>
      <c r="D37" s="82"/>
      <c r="E37" s="82"/>
      <c r="F37" s="82"/>
      <c r="G37" s="82"/>
      <c r="H37" s="82"/>
      <c r="I37" s="82"/>
      <c r="J37" s="83"/>
    </row>
    <row r="38" spans="1:48" x14ac:dyDescent="0.25">
      <c r="A38" s="26" t="s">
        <v>60</v>
      </c>
      <c r="B38" s="96" t="s">
        <v>56</v>
      </c>
      <c r="C38" s="96"/>
      <c r="D38" s="96"/>
      <c r="E38" s="96"/>
      <c r="F38" s="96"/>
      <c r="G38" s="96"/>
      <c r="H38" s="96"/>
      <c r="I38" s="96"/>
      <c r="J38" s="97"/>
    </row>
    <row r="39" spans="1:48" ht="27" customHeight="1" x14ac:dyDescent="0.25">
      <c r="A39" s="17" t="s">
        <v>61</v>
      </c>
      <c r="B39" s="82" t="s">
        <v>66</v>
      </c>
      <c r="C39" s="82"/>
      <c r="D39" s="82"/>
      <c r="E39" s="82"/>
      <c r="F39" s="82"/>
      <c r="G39" s="82"/>
      <c r="H39" s="82"/>
      <c r="I39" s="82"/>
      <c r="J39" s="83"/>
    </row>
    <row r="40" spans="1:48" ht="27.6" customHeight="1" x14ac:dyDescent="0.25">
      <c r="A40" s="17" t="s">
        <v>63</v>
      </c>
      <c r="B40" s="82" t="s">
        <v>67</v>
      </c>
      <c r="C40" s="82"/>
      <c r="D40" s="82"/>
      <c r="E40" s="82"/>
      <c r="F40" s="82"/>
      <c r="G40" s="82"/>
      <c r="H40" s="82"/>
      <c r="I40" s="82"/>
      <c r="J40" s="83"/>
    </row>
    <row r="41" spans="1:48" ht="37.15" customHeight="1" x14ac:dyDescent="0.25">
      <c r="A41" s="17" t="s">
        <v>64</v>
      </c>
      <c r="B41" s="82" t="s">
        <v>68</v>
      </c>
      <c r="C41" s="82"/>
      <c r="D41" s="82"/>
      <c r="E41" s="82"/>
      <c r="F41" s="82"/>
      <c r="G41" s="82"/>
      <c r="H41" s="82"/>
      <c r="I41" s="82"/>
      <c r="J41" s="83"/>
    </row>
    <row r="42" spans="1:48" ht="15.75" x14ac:dyDescent="0.25">
      <c r="A42" s="90" t="s">
        <v>69</v>
      </c>
      <c r="B42" s="91"/>
      <c r="C42" s="91"/>
      <c r="D42" s="91"/>
      <c r="E42" s="91"/>
      <c r="F42" s="91"/>
      <c r="G42" s="91"/>
      <c r="H42" s="91"/>
      <c r="I42" s="91"/>
      <c r="J42" s="92"/>
    </row>
    <row r="43" spans="1:48" ht="15.75" x14ac:dyDescent="0.25">
      <c r="A43" s="93" t="s">
        <v>70</v>
      </c>
      <c r="B43" s="94"/>
      <c r="C43" s="94"/>
      <c r="D43" s="94"/>
      <c r="E43" s="94"/>
      <c r="F43" s="94"/>
      <c r="G43" s="94"/>
      <c r="H43" s="94"/>
      <c r="I43" s="94"/>
      <c r="J43" s="95"/>
    </row>
    <row r="44" spans="1:48" ht="89.45" customHeight="1" x14ac:dyDescent="0.25">
      <c r="A44" s="87" t="s">
        <v>71</v>
      </c>
      <c r="B44" s="88"/>
      <c r="C44" s="88"/>
      <c r="D44" s="88"/>
      <c r="E44" s="88"/>
      <c r="F44" s="88"/>
      <c r="G44" s="88"/>
      <c r="H44" s="88"/>
      <c r="I44" s="88"/>
      <c r="J44" s="89"/>
      <c r="K44" s="28"/>
      <c r="L44" s="28"/>
      <c r="M44" s="28"/>
      <c r="N44" s="28"/>
      <c r="O44" s="28"/>
      <c r="P44" s="29"/>
      <c r="Q44" s="82"/>
      <c r="R44" s="82"/>
      <c r="S44" s="82"/>
      <c r="T44" s="82"/>
      <c r="U44" s="82"/>
      <c r="V44" s="82"/>
      <c r="W44" s="82"/>
      <c r="X44" s="82"/>
      <c r="Y44" s="83"/>
      <c r="Z44" s="82"/>
      <c r="AA44" s="82"/>
      <c r="AB44" s="82"/>
      <c r="AC44" s="82"/>
      <c r="AD44" s="82"/>
      <c r="AE44" s="82"/>
      <c r="AF44" s="82"/>
      <c r="AG44" s="82"/>
      <c r="AH44" s="83"/>
      <c r="AI44" s="82"/>
      <c r="AJ44" s="82"/>
      <c r="AK44" s="82"/>
      <c r="AL44" s="82"/>
      <c r="AM44" s="82"/>
      <c r="AN44" s="82"/>
      <c r="AO44" s="82"/>
      <c r="AP44" s="82"/>
      <c r="AQ44" s="83"/>
    </row>
    <row r="45" spans="1:48" ht="27.75" customHeight="1" x14ac:dyDescent="0.25">
      <c r="A45" s="23"/>
      <c r="B45" s="23"/>
      <c r="C45" s="23"/>
      <c r="D45" s="23"/>
      <c r="E45" s="23"/>
      <c r="F45" s="23"/>
      <c r="G45" s="23"/>
      <c r="H45" s="23"/>
      <c r="I45" s="23"/>
      <c r="J45" s="23"/>
    </row>
    <row r="46" spans="1:48" ht="30.75" customHeight="1" x14ac:dyDescent="0.25">
      <c r="A46" s="84" t="s">
        <v>72</v>
      </c>
      <c r="B46" s="84"/>
      <c r="C46" s="84"/>
      <c r="D46" s="84"/>
      <c r="E46" s="84"/>
      <c r="F46" s="84"/>
      <c r="G46" s="84"/>
      <c r="H46" s="84"/>
      <c r="I46" s="84"/>
      <c r="J46" s="84"/>
    </row>
    <row r="47" spans="1:48" x14ac:dyDescent="0.25">
      <c r="A47" s="5" t="s">
        <v>135</v>
      </c>
    </row>
    <row r="50" spans="2:4" x14ac:dyDescent="0.25">
      <c r="B50" s="85" t="s">
        <v>73</v>
      </c>
      <c r="C50" s="85"/>
      <c r="D50" s="85"/>
    </row>
    <row r="51" spans="2:4" x14ac:dyDescent="0.25">
      <c r="B51" s="86" t="s">
        <v>74</v>
      </c>
      <c r="C51" s="86"/>
      <c r="D51" s="86"/>
    </row>
    <row r="52" spans="2:4" x14ac:dyDescent="0.25">
      <c r="B52" s="81" t="s">
        <v>75</v>
      </c>
      <c r="C52" s="81"/>
      <c r="D52" s="81"/>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38" t="s">
        <v>0</v>
      </c>
      <c r="C1" s="139"/>
      <c r="D1" s="139"/>
      <c r="E1" s="139"/>
      <c r="F1" s="139"/>
      <c r="G1" s="139"/>
      <c r="H1" s="139"/>
      <c r="I1" s="139"/>
      <c r="J1" s="140"/>
    </row>
    <row r="2" spans="1:30" ht="21.75" thickBot="1" x14ac:dyDescent="0.3">
      <c r="A2" s="19"/>
      <c r="B2" s="141" t="s">
        <v>1</v>
      </c>
      <c r="C2" s="142"/>
      <c r="D2" s="141" t="s">
        <v>2</v>
      </c>
      <c r="E2" s="142"/>
      <c r="F2" s="142"/>
      <c r="G2" s="142"/>
      <c r="H2" s="143"/>
      <c r="I2" s="1" t="s">
        <v>3</v>
      </c>
      <c r="J2" s="2" t="s">
        <v>4</v>
      </c>
    </row>
    <row r="3" spans="1:30" ht="21.75" thickBot="1" x14ac:dyDescent="0.3">
      <c r="A3" s="20"/>
      <c r="B3" s="144"/>
      <c r="C3" s="145"/>
      <c r="D3" s="144"/>
      <c r="E3" s="145"/>
      <c r="F3" s="145"/>
      <c r="G3" s="145"/>
      <c r="H3" s="146"/>
      <c r="I3" s="24"/>
      <c r="J3" s="25"/>
    </row>
    <row r="4" spans="1:30" x14ac:dyDescent="0.25">
      <c r="A4" s="134"/>
      <c r="B4" s="135"/>
      <c r="C4" s="135"/>
      <c r="D4" s="136"/>
      <c r="E4" s="136"/>
      <c r="F4" s="136"/>
      <c r="G4" s="136"/>
      <c r="H4" s="136"/>
      <c r="I4" s="135"/>
      <c r="J4" s="137"/>
    </row>
    <row r="5" spans="1:30" ht="3" customHeight="1" x14ac:dyDescent="0.25">
      <c r="A5" s="131"/>
      <c r="B5" s="132"/>
      <c r="C5" s="132"/>
      <c r="D5" s="132"/>
      <c r="E5" s="132"/>
      <c r="F5" s="132"/>
      <c r="G5" s="132"/>
      <c r="H5" s="132"/>
      <c r="I5" s="132"/>
      <c r="J5" s="133"/>
    </row>
    <row r="6" spans="1:30" ht="15.75" x14ac:dyDescent="0.25">
      <c r="A6" s="90" t="s">
        <v>5</v>
      </c>
      <c r="B6" s="91"/>
      <c r="C6" s="91"/>
      <c r="D6" s="91"/>
      <c r="E6" s="91"/>
      <c r="F6" s="91"/>
      <c r="G6" s="91"/>
      <c r="H6" s="91"/>
      <c r="I6" s="91"/>
      <c r="J6" s="92"/>
    </row>
    <row r="7" spans="1:30" ht="15.75" x14ac:dyDescent="0.25">
      <c r="A7" s="98" t="s">
        <v>6</v>
      </c>
      <c r="B7" s="99"/>
      <c r="C7" s="99"/>
      <c r="D7" s="99"/>
      <c r="E7" s="99"/>
      <c r="F7" s="99"/>
      <c r="G7" s="99"/>
      <c r="H7" s="99"/>
      <c r="I7" s="99"/>
      <c r="J7" s="100"/>
    </row>
    <row r="8" spans="1:30" ht="14.45" customHeight="1" x14ac:dyDescent="0.25">
      <c r="A8" s="30" t="s">
        <v>7</v>
      </c>
      <c r="B8" s="129" t="s">
        <v>8</v>
      </c>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row>
    <row r="9" spans="1:30" ht="15" customHeight="1" x14ac:dyDescent="0.25">
      <c r="A9" s="21" t="s">
        <v>9</v>
      </c>
      <c r="B9" s="129" t="s">
        <v>10</v>
      </c>
      <c r="C9" s="129"/>
      <c r="D9" s="129"/>
      <c r="E9" s="129"/>
      <c r="F9" s="129"/>
      <c r="G9" s="129"/>
      <c r="H9" s="129"/>
      <c r="I9" s="129"/>
      <c r="J9" s="129"/>
      <c r="K9" s="130"/>
      <c r="L9" s="130"/>
      <c r="M9" s="130"/>
      <c r="N9" s="130"/>
      <c r="O9" s="130"/>
      <c r="P9" s="130"/>
      <c r="Q9" s="130"/>
      <c r="R9" s="130"/>
      <c r="S9" s="130"/>
      <c r="T9" s="130"/>
      <c r="U9" s="130"/>
      <c r="V9" s="130"/>
      <c r="W9" s="130"/>
      <c r="X9" s="130"/>
      <c r="Y9" s="130"/>
      <c r="Z9" s="130"/>
      <c r="AA9" s="130"/>
      <c r="AB9" s="130"/>
      <c r="AC9" s="130"/>
      <c r="AD9" s="130"/>
    </row>
    <row r="10" spans="1:30" ht="14.45" customHeight="1" x14ac:dyDescent="0.25">
      <c r="A10" s="31" t="s">
        <v>11</v>
      </c>
      <c r="B10" s="129" t="s">
        <v>12</v>
      </c>
      <c r="C10" s="129"/>
      <c r="D10" s="129"/>
      <c r="E10" s="129"/>
      <c r="F10" s="129"/>
      <c r="G10" s="129"/>
      <c r="H10" s="129"/>
      <c r="I10" s="129"/>
      <c r="J10" s="129"/>
      <c r="K10" s="130"/>
      <c r="L10" s="130"/>
      <c r="M10" s="130"/>
      <c r="N10" s="130"/>
      <c r="O10" s="130"/>
      <c r="P10" s="130"/>
      <c r="Q10" s="130"/>
      <c r="R10" s="130"/>
      <c r="S10" s="130"/>
      <c r="T10" s="130"/>
      <c r="U10" s="130"/>
      <c r="V10" s="130"/>
      <c r="W10" s="130"/>
      <c r="X10" s="130"/>
      <c r="Y10" s="130"/>
      <c r="Z10" s="130"/>
      <c r="AA10" s="130"/>
      <c r="AB10" s="130"/>
      <c r="AC10" s="130"/>
      <c r="AD10" s="130"/>
    </row>
    <row r="11" spans="1:30" ht="48" customHeight="1" x14ac:dyDescent="0.25">
      <c r="A11" s="3" t="s">
        <v>13</v>
      </c>
      <c r="B11" s="119" t="s">
        <v>14</v>
      </c>
      <c r="C11" s="120"/>
      <c r="D11" s="120"/>
      <c r="E11" s="120"/>
      <c r="F11" s="120"/>
      <c r="G11" s="120"/>
      <c r="H11" s="120"/>
      <c r="I11" s="120"/>
      <c r="J11" s="121"/>
    </row>
    <row r="12" spans="1:30" ht="28.15" customHeight="1" x14ac:dyDescent="0.25">
      <c r="A12" s="3" t="s">
        <v>15</v>
      </c>
      <c r="B12" s="122" t="s">
        <v>16</v>
      </c>
      <c r="C12" s="123"/>
      <c r="D12" s="123"/>
      <c r="E12" s="123"/>
      <c r="F12" s="123"/>
      <c r="G12" s="123"/>
      <c r="H12" s="123"/>
      <c r="I12" s="123"/>
      <c r="J12" s="124"/>
    </row>
    <row r="13" spans="1:30" ht="15.75" x14ac:dyDescent="0.25">
      <c r="A13" s="90" t="s">
        <v>17</v>
      </c>
      <c r="B13" s="91"/>
      <c r="C13" s="91"/>
      <c r="D13" s="91"/>
      <c r="E13" s="91"/>
      <c r="F13" s="91"/>
      <c r="G13" s="91"/>
      <c r="H13" s="91"/>
      <c r="I13" s="91"/>
      <c r="J13" s="92"/>
    </row>
    <row r="14" spans="1:30" ht="27.75" customHeight="1" x14ac:dyDescent="0.25">
      <c r="A14" s="3" t="s">
        <v>18</v>
      </c>
      <c r="B14" s="22">
        <v>2</v>
      </c>
      <c r="C14" s="125" t="s">
        <v>19</v>
      </c>
      <c r="D14" s="126"/>
      <c r="E14" s="126"/>
      <c r="F14" s="126"/>
      <c r="G14" s="126"/>
      <c r="H14" s="126"/>
      <c r="I14" s="126"/>
      <c r="J14" s="127"/>
    </row>
    <row r="15" spans="1:30" ht="26.25" customHeight="1" x14ac:dyDescent="0.25">
      <c r="A15" s="3" t="s">
        <v>20</v>
      </c>
      <c r="B15" s="6">
        <v>2.2000000000000002</v>
      </c>
      <c r="C15" s="128" t="str">
        <f>IFERROR(VLOOKUP(B15,'[1]Validacion datos'!A8:B26,2,FALSE),"")</f>
        <v>Salud y seguridad social integral</v>
      </c>
      <c r="D15" s="128"/>
      <c r="E15" s="128"/>
      <c r="F15" s="128"/>
      <c r="G15" s="128"/>
      <c r="H15" s="128"/>
      <c r="I15" s="128"/>
      <c r="J15" s="128"/>
    </row>
    <row r="16" spans="1:30" ht="33.75" customHeight="1" x14ac:dyDescent="0.25">
      <c r="A16" s="3" t="s">
        <v>21</v>
      </c>
      <c r="B16" s="7" t="s">
        <v>22</v>
      </c>
      <c r="C16" s="128" t="s">
        <v>23</v>
      </c>
      <c r="D16" s="128"/>
      <c r="E16" s="128"/>
      <c r="F16" s="128"/>
      <c r="G16" s="128"/>
      <c r="H16" s="128"/>
      <c r="I16" s="128"/>
      <c r="J16" s="128"/>
    </row>
    <row r="17" spans="1:10" ht="15.75" x14ac:dyDescent="0.25">
      <c r="A17" s="90" t="s">
        <v>24</v>
      </c>
      <c r="B17" s="91"/>
      <c r="C17" s="91"/>
      <c r="D17" s="91"/>
      <c r="E17" s="91"/>
      <c r="F17" s="91"/>
      <c r="G17" s="91"/>
      <c r="H17" s="91"/>
      <c r="I17" s="91"/>
      <c r="J17" s="92"/>
    </row>
    <row r="18" spans="1:10" ht="29.25" customHeight="1" x14ac:dyDescent="0.25">
      <c r="A18" s="3" t="s">
        <v>25</v>
      </c>
      <c r="B18" s="82" t="s">
        <v>26</v>
      </c>
      <c r="C18" s="82"/>
      <c r="D18" s="82"/>
      <c r="E18" s="82"/>
      <c r="F18" s="82"/>
      <c r="G18" s="82"/>
      <c r="H18" s="82"/>
      <c r="I18" s="82"/>
      <c r="J18" s="83"/>
    </row>
    <row r="19" spans="1:10" ht="42.6" customHeight="1" x14ac:dyDescent="0.25">
      <c r="A19" s="8" t="s">
        <v>27</v>
      </c>
      <c r="B19" s="82" t="s">
        <v>28</v>
      </c>
      <c r="C19" s="82"/>
      <c r="D19" s="82"/>
      <c r="E19" s="82"/>
      <c r="F19" s="82"/>
      <c r="G19" s="82"/>
      <c r="H19" s="82"/>
      <c r="I19" s="82"/>
      <c r="J19" s="83"/>
    </row>
    <row r="20" spans="1:10" ht="34.5" customHeight="1" x14ac:dyDescent="0.25">
      <c r="A20" s="8" t="s">
        <v>29</v>
      </c>
      <c r="B20" s="82" t="s">
        <v>30</v>
      </c>
      <c r="C20" s="82"/>
      <c r="D20" s="82"/>
      <c r="E20" s="82"/>
      <c r="F20" s="82"/>
      <c r="G20" s="82"/>
      <c r="H20" s="82"/>
      <c r="I20" s="82"/>
      <c r="J20" s="83"/>
    </row>
    <row r="21" spans="1:10" ht="35.25" customHeight="1" x14ac:dyDescent="0.25">
      <c r="A21" s="8" t="s">
        <v>31</v>
      </c>
      <c r="B21" s="82" t="s">
        <v>32</v>
      </c>
      <c r="C21" s="82"/>
      <c r="D21" s="82"/>
      <c r="E21" s="82"/>
      <c r="F21" s="82"/>
      <c r="G21" s="82"/>
      <c r="H21" s="82"/>
      <c r="I21" s="82"/>
      <c r="J21" s="83"/>
    </row>
    <row r="22" spans="1:10" ht="15.75" x14ac:dyDescent="0.25">
      <c r="A22" s="90" t="s">
        <v>33</v>
      </c>
      <c r="B22" s="91"/>
      <c r="C22" s="91"/>
      <c r="D22" s="91"/>
      <c r="E22" s="91"/>
      <c r="F22" s="91"/>
      <c r="G22" s="91"/>
      <c r="H22" s="91"/>
      <c r="I22" s="91"/>
      <c r="J22" s="92"/>
    </row>
    <row r="23" spans="1:10" ht="15.75" x14ac:dyDescent="0.25">
      <c r="A23" s="98" t="s">
        <v>34</v>
      </c>
      <c r="B23" s="99"/>
      <c r="C23" s="99"/>
      <c r="D23" s="99"/>
      <c r="E23" s="99"/>
      <c r="F23" s="99"/>
      <c r="G23" s="99"/>
      <c r="H23" s="99"/>
      <c r="I23" s="99"/>
      <c r="J23" s="100"/>
    </row>
    <row r="24" spans="1:10" ht="15" customHeight="1" x14ac:dyDescent="0.25">
      <c r="A24" s="104" t="s">
        <v>35</v>
      </c>
      <c r="B24" s="105"/>
      <c r="C24" s="106" t="s">
        <v>36</v>
      </c>
      <c r="D24" s="107"/>
      <c r="E24" s="107"/>
      <c r="F24" s="107" t="s">
        <v>37</v>
      </c>
      <c r="G24" s="107"/>
      <c r="H24" s="105"/>
      <c r="I24" s="106" t="s">
        <v>38</v>
      </c>
      <c r="J24" s="108"/>
    </row>
    <row r="25" spans="1:10" x14ac:dyDescent="0.25">
      <c r="A25" s="150">
        <v>329000000</v>
      </c>
      <c r="B25" s="151"/>
      <c r="C25" s="147">
        <v>505610909.38999999</v>
      </c>
      <c r="D25" s="148"/>
      <c r="E25" s="149"/>
      <c r="F25" s="147">
        <f>120927408.49</f>
        <v>120927408.48999999</v>
      </c>
      <c r="G25" s="148"/>
      <c r="H25" s="149"/>
      <c r="I25" s="152">
        <f>(+F25/A25)</f>
        <v>0.36756051212765956</v>
      </c>
      <c r="J25" s="153"/>
    </row>
    <row r="26" spans="1:10" ht="15.75" x14ac:dyDescent="0.25">
      <c r="A26" s="98" t="s">
        <v>39</v>
      </c>
      <c r="B26" s="99"/>
      <c r="C26" s="99"/>
      <c r="D26" s="99"/>
      <c r="E26" s="99"/>
      <c r="F26" s="99"/>
      <c r="G26" s="99"/>
      <c r="H26" s="99"/>
      <c r="I26" s="99"/>
      <c r="J26" s="100"/>
    </row>
    <row r="27" spans="1:10" x14ac:dyDescent="0.25">
      <c r="A27" s="4"/>
      <c r="B27"/>
      <c r="C27" s="116" t="s">
        <v>40</v>
      </c>
      <c r="D27" s="117"/>
      <c r="E27" s="116" t="s">
        <v>41</v>
      </c>
      <c r="F27" s="117"/>
      <c r="G27" s="116" t="s">
        <v>42</v>
      </c>
      <c r="H27" s="116"/>
      <c r="I27" s="116" t="s">
        <v>43</v>
      </c>
      <c r="J27" s="11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01" t="s">
        <v>139</v>
      </c>
      <c r="B31" s="102"/>
      <c r="C31" s="102"/>
      <c r="D31" s="102"/>
      <c r="E31" s="102"/>
      <c r="F31" s="102"/>
      <c r="G31" s="102"/>
      <c r="H31" s="102"/>
      <c r="I31" s="102"/>
      <c r="J31" s="103"/>
    </row>
    <row r="32" spans="1:10" ht="15.75" x14ac:dyDescent="0.25">
      <c r="A32" s="90" t="s">
        <v>58</v>
      </c>
      <c r="B32" s="91"/>
      <c r="C32" s="91"/>
      <c r="D32" s="91"/>
      <c r="E32" s="91"/>
      <c r="F32" s="91"/>
      <c r="G32" s="91"/>
      <c r="H32" s="91"/>
      <c r="I32" s="91"/>
      <c r="J32" s="92"/>
    </row>
    <row r="33" spans="1:48" ht="15.75" x14ac:dyDescent="0.25">
      <c r="A33" s="98" t="s">
        <v>59</v>
      </c>
      <c r="B33" s="99"/>
      <c r="C33" s="99"/>
      <c r="D33" s="99"/>
      <c r="E33" s="99"/>
      <c r="F33" s="99"/>
      <c r="G33" s="99"/>
      <c r="H33" s="99"/>
      <c r="I33" s="99"/>
      <c r="J33" s="100"/>
    </row>
    <row r="34" spans="1:48" x14ac:dyDescent="0.25">
      <c r="A34" s="26" t="s">
        <v>60</v>
      </c>
      <c r="B34" s="96" t="s">
        <v>54</v>
      </c>
      <c r="C34" s="96"/>
      <c r="D34" s="96"/>
      <c r="E34" s="96"/>
      <c r="F34" s="96"/>
      <c r="G34" s="96"/>
      <c r="H34" s="96"/>
      <c r="I34" s="96"/>
      <c r="J34" s="97"/>
    </row>
    <row r="35" spans="1:48" ht="67.5" customHeight="1" x14ac:dyDescent="0.25">
      <c r="A35" s="17" t="s">
        <v>61</v>
      </c>
      <c r="B35" s="82" t="s">
        <v>62</v>
      </c>
      <c r="C35" s="82"/>
      <c r="D35" s="82"/>
      <c r="E35" s="82"/>
      <c r="F35" s="82"/>
      <c r="G35" s="82"/>
      <c r="H35" s="82"/>
      <c r="I35" s="82"/>
      <c r="J35" s="83"/>
    </row>
    <row r="36" spans="1:48" ht="59.25" customHeight="1" x14ac:dyDescent="0.25">
      <c r="A36" s="17" t="s">
        <v>63</v>
      </c>
      <c r="B36" s="82" t="s">
        <v>76</v>
      </c>
      <c r="C36" s="82"/>
      <c r="D36" s="82"/>
      <c r="E36" s="82"/>
      <c r="F36" s="82"/>
      <c r="G36" s="82"/>
      <c r="H36" s="82"/>
      <c r="I36" s="82"/>
      <c r="J36" s="83"/>
      <c r="K36" s="82"/>
      <c r="L36" s="82"/>
      <c r="M36" s="82"/>
      <c r="N36" s="82"/>
      <c r="O36" s="82"/>
      <c r="P36" s="82"/>
      <c r="Q36" s="83"/>
      <c r="R36" s="82"/>
      <c r="S36" s="82"/>
      <c r="T36" s="82"/>
      <c r="U36" s="82"/>
      <c r="V36" s="82"/>
      <c r="W36" s="82"/>
      <c r="X36" s="82"/>
      <c r="Y36" s="82"/>
      <c r="Z36" s="83"/>
      <c r="AA36" s="82"/>
      <c r="AB36" s="82"/>
      <c r="AC36" s="82"/>
      <c r="AD36" s="82"/>
      <c r="AE36" s="82"/>
      <c r="AF36" s="82"/>
      <c r="AG36" s="82"/>
      <c r="AH36" s="82"/>
      <c r="AI36" s="83"/>
      <c r="AJ36" s="82"/>
      <c r="AK36" s="82"/>
      <c r="AL36" s="82"/>
      <c r="AM36" s="82"/>
      <c r="AN36" s="82"/>
      <c r="AO36" s="82"/>
      <c r="AP36" s="82"/>
      <c r="AQ36" s="82"/>
      <c r="AR36" s="83"/>
      <c r="AS36" s="82"/>
      <c r="AT36" s="82"/>
      <c r="AU36" s="82"/>
      <c r="AV36" s="82"/>
    </row>
    <row r="37" spans="1:48" ht="60" customHeight="1" x14ac:dyDescent="0.25">
      <c r="A37" s="17" t="s">
        <v>64</v>
      </c>
      <c r="B37" s="82" t="s">
        <v>77</v>
      </c>
      <c r="C37" s="82"/>
      <c r="D37" s="82"/>
      <c r="E37" s="82"/>
      <c r="F37" s="82"/>
      <c r="G37" s="82"/>
      <c r="H37" s="82"/>
      <c r="I37" s="82"/>
      <c r="J37" s="83"/>
    </row>
    <row r="38" spans="1:48" x14ac:dyDescent="0.25">
      <c r="A38" s="26" t="s">
        <v>60</v>
      </c>
      <c r="B38" s="96" t="s">
        <v>56</v>
      </c>
      <c r="C38" s="96"/>
      <c r="D38" s="96"/>
      <c r="E38" s="96"/>
      <c r="F38" s="96"/>
      <c r="G38" s="96"/>
      <c r="H38" s="96"/>
      <c r="I38" s="96"/>
      <c r="J38" s="97"/>
    </row>
    <row r="39" spans="1:48" ht="27" customHeight="1" x14ac:dyDescent="0.25">
      <c r="A39" s="17" t="s">
        <v>61</v>
      </c>
      <c r="B39" s="82" t="s">
        <v>66</v>
      </c>
      <c r="C39" s="82"/>
      <c r="D39" s="82"/>
      <c r="E39" s="82"/>
      <c r="F39" s="82"/>
      <c r="G39" s="82"/>
      <c r="H39" s="82"/>
      <c r="I39" s="82"/>
      <c r="J39" s="83"/>
    </row>
    <row r="40" spans="1:48" ht="27.6" customHeight="1" x14ac:dyDescent="0.25">
      <c r="A40" s="17" t="s">
        <v>63</v>
      </c>
      <c r="B40" s="82" t="s">
        <v>78</v>
      </c>
      <c r="C40" s="82"/>
      <c r="D40" s="82"/>
      <c r="E40" s="82"/>
      <c r="F40" s="82"/>
      <c r="G40" s="82"/>
      <c r="H40" s="82"/>
      <c r="I40" s="82"/>
      <c r="J40" s="83"/>
    </row>
    <row r="41" spans="1:48" ht="37.15" customHeight="1" x14ac:dyDescent="0.25">
      <c r="A41" s="17" t="s">
        <v>64</v>
      </c>
      <c r="B41" s="82" t="s">
        <v>79</v>
      </c>
      <c r="C41" s="82"/>
      <c r="D41" s="82"/>
      <c r="E41" s="82"/>
      <c r="F41" s="82"/>
      <c r="G41" s="82"/>
      <c r="H41" s="82"/>
      <c r="I41" s="82"/>
      <c r="J41" s="83"/>
    </row>
    <row r="42" spans="1:48" ht="15.75" x14ac:dyDescent="0.25">
      <c r="A42" s="90" t="s">
        <v>69</v>
      </c>
      <c r="B42" s="91"/>
      <c r="C42" s="91"/>
      <c r="D42" s="91"/>
      <c r="E42" s="91"/>
      <c r="F42" s="91"/>
      <c r="G42" s="91"/>
      <c r="H42" s="91"/>
      <c r="I42" s="91"/>
      <c r="J42" s="92"/>
    </row>
    <row r="43" spans="1:48" ht="15.75" x14ac:dyDescent="0.25">
      <c r="A43" s="93" t="s">
        <v>70</v>
      </c>
      <c r="B43" s="94"/>
      <c r="C43" s="94"/>
      <c r="D43" s="94"/>
      <c r="E43" s="94"/>
      <c r="F43" s="94"/>
      <c r="G43" s="94"/>
      <c r="H43" s="94"/>
      <c r="I43" s="94"/>
      <c r="J43" s="95"/>
    </row>
    <row r="44" spans="1:48" ht="89.45" customHeight="1" x14ac:dyDescent="0.25">
      <c r="A44" s="87" t="s">
        <v>80</v>
      </c>
      <c r="B44" s="88"/>
      <c r="C44" s="88"/>
      <c r="D44" s="88"/>
      <c r="E44" s="88"/>
      <c r="F44" s="88"/>
      <c r="G44" s="88"/>
      <c r="H44" s="88"/>
      <c r="I44" s="88"/>
      <c r="J44" s="89"/>
      <c r="K44" s="28"/>
      <c r="L44" s="28"/>
      <c r="M44" s="28"/>
      <c r="N44" s="28"/>
      <c r="O44" s="28"/>
      <c r="P44" s="29"/>
      <c r="Q44" s="82"/>
      <c r="R44" s="82"/>
      <c r="S44" s="82"/>
      <c r="T44" s="82"/>
      <c r="U44" s="82"/>
      <c r="V44" s="82"/>
      <c r="W44" s="82"/>
      <c r="X44" s="82"/>
      <c r="Y44" s="83"/>
      <c r="Z44" s="82"/>
      <c r="AA44" s="82"/>
      <c r="AB44" s="82"/>
      <c r="AC44" s="82"/>
      <c r="AD44" s="82"/>
      <c r="AE44" s="82"/>
      <c r="AF44" s="82"/>
      <c r="AG44" s="82"/>
      <c r="AH44" s="83"/>
      <c r="AI44" s="82"/>
      <c r="AJ44" s="82"/>
      <c r="AK44" s="82"/>
      <c r="AL44" s="82"/>
      <c r="AM44" s="82"/>
      <c r="AN44" s="82"/>
      <c r="AO44" s="82"/>
      <c r="AP44" s="82"/>
      <c r="AQ44" s="83"/>
    </row>
    <row r="45" spans="1:48" ht="27.75" customHeight="1" x14ac:dyDescent="0.25">
      <c r="A45" s="23"/>
      <c r="B45" s="23"/>
      <c r="C45" s="23"/>
      <c r="D45" s="23"/>
      <c r="E45" s="23"/>
      <c r="F45" s="23"/>
      <c r="G45" s="23"/>
      <c r="H45" s="23"/>
      <c r="I45" s="23"/>
      <c r="J45" s="23"/>
    </row>
    <row r="46" spans="1:48" ht="30.75" customHeight="1" x14ac:dyDescent="0.25">
      <c r="A46" s="84" t="s">
        <v>72</v>
      </c>
      <c r="B46" s="84"/>
      <c r="C46" s="84"/>
      <c r="D46" s="84"/>
      <c r="E46" s="84"/>
      <c r="F46" s="84"/>
      <c r="G46" s="84"/>
      <c r="H46" s="84"/>
      <c r="I46" s="84"/>
      <c r="J46" s="84"/>
    </row>
    <row r="47" spans="1:48" x14ac:dyDescent="0.25">
      <c r="A47" s="5" t="s">
        <v>136</v>
      </c>
    </row>
    <row r="50" spans="2:4" x14ac:dyDescent="0.25">
      <c r="B50" s="85" t="s">
        <v>73</v>
      </c>
      <c r="C50" s="85"/>
      <c r="D50" s="85"/>
    </row>
    <row r="51" spans="2:4" x14ac:dyDescent="0.25">
      <c r="B51" s="86" t="str">
        <f>+'Primer trimestre'!B51:D51</f>
        <v>Escania Navarro</v>
      </c>
      <c r="C51" s="86"/>
      <c r="D51" s="86"/>
    </row>
    <row r="52" spans="2:4" x14ac:dyDescent="0.25">
      <c r="B52" s="81" t="s">
        <v>75</v>
      </c>
      <c r="C52" s="81"/>
      <c r="D52" s="81"/>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38" t="s">
        <v>0</v>
      </c>
      <c r="C1" s="139"/>
      <c r="D1" s="139"/>
      <c r="E1" s="139"/>
      <c r="F1" s="139"/>
      <c r="G1" s="139"/>
      <c r="H1" s="139"/>
      <c r="I1" s="139"/>
      <c r="J1" s="140"/>
    </row>
    <row r="2" spans="1:30" ht="21.75" thickBot="1" x14ac:dyDescent="0.3">
      <c r="A2" s="19"/>
      <c r="B2" s="141" t="s">
        <v>1</v>
      </c>
      <c r="C2" s="142"/>
      <c r="D2" s="141" t="s">
        <v>2</v>
      </c>
      <c r="E2" s="142"/>
      <c r="F2" s="142"/>
      <c r="G2" s="142"/>
      <c r="H2" s="143"/>
      <c r="I2" s="1" t="s">
        <v>3</v>
      </c>
      <c r="J2" s="2" t="s">
        <v>4</v>
      </c>
    </row>
    <row r="3" spans="1:30" ht="21.75" thickBot="1" x14ac:dyDescent="0.3">
      <c r="A3" s="20"/>
      <c r="B3" s="144"/>
      <c r="C3" s="145"/>
      <c r="D3" s="144"/>
      <c r="E3" s="145"/>
      <c r="F3" s="145"/>
      <c r="G3" s="145"/>
      <c r="H3" s="146"/>
      <c r="I3" s="24"/>
      <c r="J3" s="25"/>
    </row>
    <row r="4" spans="1:30" x14ac:dyDescent="0.25">
      <c r="A4" s="134"/>
      <c r="B4" s="135"/>
      <c r="C4" s="135"/>
      <c r="D4" s="136"/>
      <c r="E4" s="136"/>
      <c r="F4" s="136"/>
      <c r="G4" s="136"/>
      <c r="H4" s="136"/>
      <c r="I4" s="135"/>
      <c r="J4" s="137"/>
    </row>
    <row r="5" spans="1:30" ht="3" customHeight="1" x14ac:dyDescent="0.25">
      <c r="A5" s="131"/>
      <c r="B5" s="132"/>
      <c r="C5" s="132"/>
      <c r="D5" s="132"/>
      <c r="E5" s="132"/>
      <c r="F5" s="132"/>
      <c r="G5" s="132"/>
      <c r="H5" s="132"/>
      <c r="I5" s="132"/>
      <c r="J5" s="133"/>
    </row>
    <row r="6" spans="1:30" ht="15.75" x14ac:dyDescent="0.25">
      <c r="A6" s="90" t="s">
        <v>5</v>
      </c>
      <c r="B6" s="91"/>
      <c r="C6" s="91"/>
      <c r="D6" s="91"/>
      <c r="E6" s="91"/>
      <c r="F6" s="91"/>
      <c r="G6" s="91"/>
      <c r="H6" s="91"/>
      <c r="I6" s="91"/>
      <c r="J6" s="92"/>
    </row>
    <row r="7" spans="1:30" ht="15.75" x14ac:dyDescent="0.25">
      <c r="A7" s="98" t="s">
        <v>6</v>
      </c>
      <c r="B7" s="99"/>
      <c r="C7" s="99"/>
      <c r="D7" s="99"/>
      <c r="E7" s="99"/>
      <c r="F7" s="99"/>
      <c r="G7" s="99"/>
      <c r="H7" s="99"/>
      <c r="I7" s="99"/>
      <c r="J7" s="100"/>
    </row>
    <row r="8" spans="1:30" ht="14.45" customHeight="1" x14ac:dyDescent="0.25">
      <c r="A8" s="30" t="s">
        <v>7</v>
      </c>
      <c r="B8" s="129" t="s">
        <v>8</v>
      </c>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row>
    <row r="9" spans="1:30" ht="15" customHeight="1" x14ac:dyDescent="0.25">
      <c r="A9" s="21" t="s">
        <v>9</v>
      </c>
      <c r="B9" s="129" t="s">
        <v>10</v>
      </c>
      <c r="C9" s="129"/>
      <c r="D9" s="129"/>
      <c r="E9" s="129"/>
      <c r="F9" s="129"/>
      <c r="G9" s="129"/>
      <c r="H9" s="129"/>
      <c r="I9" s="129"/>
      <c r="J9" s="129"/>
      <c r="K9" s="130"/>
      <c r="L9" s="130"/>
      <c r="M9" s="130"/>
      <c r="N9" s="130"/>
      <c r="O9" s="130"/>
      <c r="P9" s="130"/>
      <c r="Q9" s="130"/>
      <c r="R9" s="130"/>
      <c r="S9" s="130"/>
      <c r="T9" s="130"/>
      <c r="U9" s="130"/>
      <c r="V9" s="130"/>
      <c r="W9" s="130"/>
      <c r="X9" s="130"/>
      <c r="Y9" s="130"/>
      <c r="Z9" s="130"/>
      <c r="AA9" s="130"/>
      <c r="AB9" s="130"/>
      <c r="AC9" s="130"/>
      <c r="AD9" s="130"/>
    </row>
    <row r="10" spans="1:30" ht="14.45" customHeight="1" x14ac:dyDescent="0.25">
      <c r="A10" s="31" t="s">
        <v>11</v>
      </c>
      <c r="B10" s="129" t="s">
        <v>12</v>
      </c>
      <c r="C10" s="129"/>
      <c r="D10" s="129"/>
      <c r="E10" s="129"/>
      <c r="F10" s="129"/>
      <c r="G10" s="129"/>
      <c r="H10" s="129"/>
      <c r="I10" s="129"/>
      <c r="J10" s="129"/>
      <c r="K10" s="130"/>
      <c r="L10" s="130"/>
      <c r="M10" s="130"/>
      <c r="N10" s="130"/>
      <c r="O10" s="130"/>
      <c r="P10" s="130"/>
      <c r="Q10" s="130"/>
      <c r="R10" s="130"/>
      <c r="S10" s="130"/>
      <c r="T10" s="130"/>
      <c r="U10" s="130"/>
      <c r="V10" s="130"/>
      <c r="W10" s="130"/>
      <c r="X10" s="130"/>
      <c r="Y10" s="130"/>
      <c r="Z10" s="130"/>
      <c r="AA10" s="130"/>
      <c r="AB10" s="130"/>
      <c r="AC10" s="130"/>
      <c r="AD10" s="130"/>
    </row>
    <row r="11" spans="1:30" ht="48" customHeight="1" x14ac:dyDescent="0.25">
      <c r="A11" s="3" t="s">
        <v>13</v>
      </c>
      <c r="B11" s="119" t="s">
        <v>14</v>
      </c>
      <c r="C11" s="120"/>
      <c r="D11" s="120"/>
      <c r="E11" s="120"/>
      <c r="F11" s="120"/>
      <c r="G11" s="120"/>
      <c r="H11" s="120"/>
      <c r="I11" s="120"/>
      <c r="J11" s="121"/>
    </row>
    <row r="12" spans="1:30" ht="28.15" customHeight="1" x14ac:dyDescent="0.25">
      <c r="A12" s="3" t="s">
        <v>15</v>
      </c>
      <c r="B12" s="122" t="s">
        <v>16</v>
      </c>
      <c r="C12" s="123"/>
      <c r="D12" s="123"/>
      <c r="E12" s="123"/>
      <c r="F12" s="123"/>
      <c r="G12" s="123"/>
      <c r="H12" s="123"/>
      <c r="I12" s="123"/>
      <c r="J12" s="124"/>
    </row>
    <row r="13" spans="1:30" ht="15.75" x14ac:dyDescent="0.25">
      <c r="A13" s="90" t="s">
        <v>17</v>
      </c>
      <c r="B13" s="91"/>
      <c r="C13" s="91"/>
      <c r="D13" s="91"/>
      <c r="E13" s="91"/>
      <c r="F13" s="91"/>
      <c r="G13" s="91"/>
      <c r="H13" s="91"/>
      <c r="I13" s="91"/>
      <c r="J13" s="92"/>
    </row>
    <row r="14" spans="1:30" ht="27.75" customHeight="1" x14ac:dyDescent="0.25">
      <c r="A14" s="3" t="s">
        <v>18</v>
      </c>
      <c r="B14" s="22">
        <v>2</v>
      </c>
      <c r="C14" s="125" t="s">
        <v>19</v>
      </c>
      <c r="D14" s="126"/>
      <c r="E14" s="126"/>
      <c r="F14" s="126"/>
      <c r="G14" s="126"/>
      <c r="H14" s="126"/>
      <c r="I14" s="126"/>
      <c r="J14" s="127"/>
    </row>
    <row r="15" spans="1:30" ht="26.25" customHeight="1" x14ac:dyDescent="0.25">
      <c r="A15" s="3" t="s">
        <v>20</v>
      </c>
      <c r="B15" s="6">
        <v>2.2000000000000002</v>
      </c>
      <c r="C15" s="128" t="str">
        <f>IFERROR(VLOOKUP(B15,'[1]Validacion datos'!A8:B26,2,FALSE),"")</f>
        <v>Salud y seguridad social integral</v>
      </c>
      <c r="D15" s="128"/>
      <c r="E15" s="128"/>
      <c r="F15" s="128"/>
      <c r="G15" s="128"/>
      <c r="H15" s="128"/>
      <c r="I15" s="128"/>
      <c r="J15" s="128"/>
    </row>
    <row r="16" spans="1:30" ht="33.75" customHeight="1" x14ac:dyDescent="0.25">
      <c r="A16" s="3" t="s">
        <v>21</v>
      </c>
      <c r="B16" s="7" t="s">
        <v>22</v>
      </c>
      <c r="C16" s="128" t="s">
        <v>23</v>
      </c>
      <c r="D16" s="128"/>
      <c r="E16" s="128"/>
      <c r="F16" s="128"/>
      <c r="G16" s="128"/>
      <c r="H16" s="128"/>
      <c r="I16" s="128"/>
      <c r="J16" s="128"/>
    </row>
    <row r="17" spans="1:12" ht="15.75" x14ac:dyDescent="0.25">
      <c r="A17" s="90" t="s">
        <v>24</v>
      </c>
      <c r="B17" s="91"/>
      <c r="C17" s="91"/>
      <c r="D17" s="91"/>
      <c r="E17" s="91"/>
      <c r="F17" s="91"/>
      <c r="G17" s="91"/>
      <c r="H17" s="91"/>
      <c r="I17" s="91"/>
      <c r="J17" s="92"/>
    </row>
    <row r="18" spans="1:12" ht="29.25" customHeight="1" x14ac:dyDescent="0.25">
      <c r="A18" s="3" t="s">
        <v>25</v>
      </c>
      <c r="B18" s="82" t="s">
        <v>26</v>
      </c>
      <c r="C18" s="82"/>
      <c r="D18" s="82"/>
      <c r="E18" s="82"/>
      <c r="F18" s="82"/>
      <c r="G18" s="82"/>
      <c r="H18" s="82"/>
      <c r="I18" s="82"/>
      <c r="J18" s="83"/>
    </row>
    <row r="19" spans="1:12" ht="42.6" customHeight="1" x14ac:dyDescent="0.25">
      <c r="A19" s="8" t="s">
        <v>27</v>
      </c>
      <c r="B19" s="82" t="s">
        <v>28</v>
      </c>
      <c r="C19" s="82"/>
      <c r="D19" s="82"/>
      <c r="E19" s="82"/>
      <c r="F19" s="82"/>
      <c r="G19" s="82"/>
      <c r="H19" s="82"/>
      <c r="I19" s="82"/>
      <c r="J19" s="83"/>
    </row>
    <row r="20" spans="1:12" ht="34.5" customHeight="1" x14ac:dyDescent="0.25">
      <c r="A20" s="8" t="s">
        <v>29</v>
      </c>
      <c r="B20" s="82" t="s">
        <v>30</v>
      </c>
      <c r="C20" s="82"/>
      <c r="D20" s="82"/>
      <c r="E20" s="82"/>
      <c r="F20" s="82"/>
      <c r="G20" s="82"/>
      <c r="H20" s="82"/>
      <c r="I20" s="82"/>
      <c r="J20" s="83"/>
    </row>
    <row r="21" spans="1:12" ht="35.25" customHeight="1" x14ac:dyDescent="0.25">
      <c r="A21" s="8" t="s">
        <v>31</v>
      </c>
      <c r="B21" s="82" t="s">
        <v>32</v>
      </c>
      <c r="C21" s="82"/>
      <c r="D21" s="82"/>
      <c r="E21" s="82"/>
      <c r="F21" s="82"/>
      <c r="G21" s="82"/>
      <c r="H21" s="82"/>
      <c r="I21" s="82"/>
      <c r="J21" s="83"/>
    </row>
    <row r="22" spans="1:12" ht="15.75" x14ac:dyDescent="0.25">
      <c r="A22" s="90" t="s">
        <v>33</v>
      </c>
      <c r="B22" s="91"/>
      <c r="C22" s="91"/>
      <c r="D22" s="91"/>
      <c r="E22" s="91"/>
      <c r="F22" s="91"/>
      <c r="G22" s="91"/>
      <c r="H22" s="91"/>
      <c r="I22" s="91"/>
      <c r="J22" s="92"/>
    </row>
    <row r="23" spans="1:12" ht="15.75" x14ac:dyDescent="0.25">
      <c r="A23" s="98" t="s">
        <v>34</v>
      </c>
      <c r="B23" s="99"/>
      <c r="C23" s="99"/>
      <c r="D23" s="99"/>
      <c r="E23" s="99"/>
      <c r="F23" s="99"/>
      <c r="G23" s="99"/>
      <c r="H23" s="99"/>
      <c r="I23" s="99"/>
      <c r="J23" s="100"/>
    </row>
    <row r="24" spans="1:12" ht="15" customHeight="1" x14ac:dyDescent="0.25">
      <c r="A24" s="104" t="s">
        <v>35</v>
      </c>
      <c r="B24" s="105"/>
      <c r="C24" s="106" t="s">
        <v>36</v>
      </c>
      <c r="D24" s="107"/>
      <c r="E24" s="107"/>
      <c r="F24" s="107" t="s">
        <v>37</v>
      </c>
      <c r="G24" s="107"/>
      <c r="H24" s="105"/>
      <c r="I24" s="106" t="s">
        <v>38</v>
      </c>
      <c r="J24" s="108"/>
    </row>
    <row r="25" spans="1:12" x14ac:dyDescent="0.25">
      <c r="A25" s="150">
        <v>329000000</v>
      </c>
      <c r="B25" s="151"/>
      <c r="C25" s="147">
        <v>505610909.38999999</v>
      </c>
      <c r="D25" s="148"/>
      <c r="E25" s="149"/>
      <c r="F25" s="147">
        <v>120927408.48999999</v>
      </c>
      <c r="G25" s="148"/>
      <c r="H25" s="149"/>
      <c r="I25" s="152">
        <f>(+F25/A25)</f>
        <v>0.36756051212765956</v>
      </c>
      <c r="J25" s="153"/>
    </row>
    <row r="26" spans="1:12" ht="15.75" x14ac:dyDescent="0.25">
      <c r="A26" s="98" t="s">
        <v>39</v>
      </c>
      <c r="B26" s="99"/>
      <c r="C26" s="99"/>
      <c r="D26" s="99"/>
      <c r="E26" s="99"/>
      <c r="F26" s="99"/>
      <c r="G26" s="99"/>
      <c r="H26" s="99"/>
      <c r="I26" s="99"/>
      <c r="J26" s="100"/>
    </row>
    <row r="27" spans="1:12" ht="15" customHeight="1" x14ac:dyDescent="0.25">
      <c r="A27" s="4"/>
      <c r="B27"/>
      <c r="C27" s="116" t="s">
        <v>40</v>
      </c>
      <c r="D27" s="117"/>
      <c r="E27" s="116" t="s">
        <v>133</v>
      </c>
      <c r="F27" s="117"/>
      <c r="G27" s="116" t="s">
        <v>133</v>
      </c>
      <c r="H27" s="117"/>
      <c r="I27" s="116" t="s">
        <v>43</v>
      </c>
      <c r="J27" s="118"/>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60"/>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60"/>
    </row>
    <row r="31" spans="1:12" ht="34.9" customHeight="1" x14ac:dyDescent="0.25">
      <c r="A31" s="101" t="s">
        <v>140</v>
      </c>
      <c r="B31" s="102"/>
      <c r="C31" s="102"/>
      <c r="D31" s="102"/>
      <c r="E31" s="102"/>
      <c r="F31" s="102"/>
      <c r="G31" s="102"/>
      <c r="H31" s="102"/>
      <c r="I31" s="102"/>
      <c r="J31" s="103"/>
    </row>
    <row r="32" spans="1:12" ht="15.75" x14ac:dyDescent="0.25">
      <c r="A32" s="90" t="s">
        <v>58</v>
      </c>
      <c r="B32" s="91"/>
      <c r="C32" s="91"/>
      <c r="D32" s="91"/>
      <c r="E32" s="91"/>
      <c r="F32" s="91"/>
      <c r="G32" s="91"/>
      <c r="H32" s="91"/>
      <c r="I32" s="91"/>
      <c r="J32" s="92"/>
    </row>
    <row r="33" spans="1:48" ht="15.75" x14ac:dyDescent="0.25">
      <c r="A33" s="98" t="s">
        <v>59</v>
      </c>
      <c r="B33" s="99"/>
      <c r="C33" s="99"/>
      <c r="D33" s="99"/>
      <c r="E33" s="99"/>
      <c r="F33" s="99"/>
      <c r="G33" s="99"/>
      <c r="H33" s="99"/>
      <c r="I33" s="99"/>
      <c r="J33" s="100"/>
    </row>
    <row r="34" spans="1:48" x14ac:dyDescent="0.25">
      <c r="A34" s="26" t="s">
        <v>60</v>
      </c>
      <c r="B34" s="96" t="s">
        <v>54</v>
      </c>
      <c r="C34" s="96"/>
      <c r="D34" s="96"/>
      <c r="E34" s="96"/>
      <c r="F34" s="96"/>
      <c r="G34" s="96"/>
      <c r="H34" s="96"/>
      <c r="I34" s="96"/>
      <c r="J34" s="97"/>
    </row>
    <row r="35" spans="1:48" ht="67.5" customHeight="1" x14ac:dyDescent="0.25">
      <c r="A35" s="17" t="s">
        <v>61</v>
      </c>
      <c r="B35" s="82" t="s">
        <v>62</v>
      </c>
      <c r="C35" s="82"/>
      <c r="D35" s="82"/>
      <c r="E35" s="82"/>
      <c r="F35" s="82"/>
      <c r="G35" s="82"/>
      <c r="H35" s="82"/>
      <c r="I35" s="82"/>
      <c r="J35" s="83"/>
    </row>
    <row r="36" spans="1:48" ht="59.25" customHeight="1" x14ac:dyDescent="0.25">
      <c r="A36" s="17" t="s">
        <v>63</v>
      </c>
      <c r="B36" s="82" t="s">
        <v>138</v>
      </c>
      <c r="C36" s="82"/>
      <c r="D36" s="82"/>
      <c r="E36" s="82"/>
      <c r="F36" s="82"/>
      <c r="G36" s="82"/>
      <c r="H36" s="82"/>
      <c r="I36" s="82"/>
      <c r="J36" s="83"/>
      <c r="K36" s="82"/>
      <c r="L36" s="82"/>
      <c r="M36" s="82"/>
      <c r="N36" s="82"/>
      <c r="O36" s="82"/>
      <c r="P36" s="82"/>
      <c r="Q36" s="83"/>
      <c r="R36" s="82"/>
      <c r="S36" s="82"/>
      <c r="T36" s="82"/>
      <c r="U36" s="82"/>
      <c r="V36" s="82"/>
      <c r="W36" s="82"/>
      <c r="X36" s="82"/>
      <c r="Y36" s="82"/>
      <c r="Z36" s="83"/>
      <c r="AA36" s="82"/>
      <c r="AB36" s="82"/>
      <c r="AC36" s="82"/>
      <c r="AD36" s="82"/>
      <c r="AE36" s="82"/>
      <c r="AF36" s="82"/>
      <c r="AG36" s="82"/>
      <c r="AH36" s="82"/>
      <c r="AI36" s="83"/>
      <c r="AJ36" s="82"/>
      <c r="AK36" s="82"/>
      <c r="AL36" s="82"/>
      <c r="AM36" s="82"/>
      <c r="AN36" s="82"/>
      <c r="AO36" s="82"/>
      <c r="AP36" s="82"/>
      <c r="AQ36" s="82"/>
      <c r="AR36" s="83"/>
      <c r="AS36" s="82"/>
      <c r="AT36" s="82"/>
      <c r="AU36" s="82"/>
      <c r="AV36" s="82"/>
    </row>
    <row r="37" spans="1:48" ht="60" customHeight="1" x14ac:dyDescent="0.25">
      <c r="A37" s="17" t="s">
        <v>64</v>
      </c>
      <c r="B37" s="82" t="s">
        <v>77</v>
      </c>
      <c r="C37" s="82"/>
      <c r="D37" s="82"/>
      <c r="E37" s="82"/>
      <c r="F37" s="82"/>
      <c r="G37" s="82"/>
      <c r="H37" s="82"/>
      <c r="I37" s="82"/>
      <c r="J37" s="83"/>
    </row>
    <row r="38" spans="1:48" x14ac:dyDescent="0.25">
      <c r="A38" s="26" t="s">
        <v>60</v>
      </c>
      <c r="B38" s="96" t="s">
        <v>56</v>
      </c>
      <c r="C38" s="96"/>
      <c r="D38" s="96"/>
      <c r="E38" s="96"/>
      <c r="F38" s="96"/>
      <c r="G38" s="96"/>
      <c r="H38" s="96"/>
      <c r="I38" s="96"/>
      <c r="J38" s="97"/>
    </row>
    <row r="39" spans="1:48" ht="27" customHeight="1" x14ac:dyDescent="0.25">
      <c r="A39" s="17" t="s">
        <v>61</v>
      </c>
      <c r="B39" s="82" t="s">
        <v>66</v>
      </c>
      <c r="C39" s="82"/>
      <c r="D39" s="82"/>
      <c r="E39" s="82"/>
      <c r="F39" s="82"/>
      <c r="G39" s="82"/>
      <c r="H39" s="82"/>
      <c r="I39" s="82"/>
      <c r="J39" s="83"/>
    </row>
    <row r="40" spans="1:48" ht="27.6" customHeight="1" x14ac:dyDescent="0.25">
      <c r="A40" s="17" t="s">
        <v>63</v>
      </c>
      <c r="B40" s="82" t="s">
        <v>78</v>
      </c>
      <c r="C40" s="82"/>
      <c r="D40" s="82"/>
      <c r="E40" s="82"/>
      <c r="F40" s="82"/>
      <c r="G40" s="82"/>
      <c r="H40" s="82"/>
      <c r="I40" s="82"/>
      <c r="J40" s="83"/>
    </row>
    <row r="41" spans="1:48" ht="37.15" customHeight="1" x14ac:dyDescent="0.25">
      <c r="A41" s="17" t="s">
        <v>64</v>
      </c>
      <c r="B41" s="82" t="s">
        <v>79</v>
      </c>
      <c r="C41" s="82"/>
      <c r="D41" s="82"/>
      <c r="E41" s="82"/>
      <c r="F41" s="82"/>
      <c r="G41" s="82"/>
      <c r="H41" s="82"/>
      <c r="I41" s="82"/>
      <c r="J41" s="83"/>
    </row>
    <row r="42" spans="1:48" ht="15.75" x14ac:dyDescent="0.25">
      <c r="A42" s="90" t="s">
        <v>69</v>
      </c>
      <c r="B42" s="91"/>
      <c r="C42" s="91"/>
      <c r="D42" s="91"/>
      <c r="E42" s="91"/>
      <c r="F42" s="91"/>
      <c r="G42" s="91"/>
      <c r="H42" s="91"/>
      <c r="I42" s="91"/>
      <c r="J42" s="92"/>
    </row>
    <row r="43" spans="1:48" ht="15.75" x14ac:dyDescent="0.25">
      <c r="A43" s="93" t="s">
        <v>70</v>
      </c>
      <c r="B43" s="94"/>
      <c r="C43" s="94"/>
      <c r="D43" s="94"/>
      <c r="E43" s="94"/>
      <c r="F43" s="94"/>
      <c r="G43" s="94"/>
      <c r="H43" s="94"/>
      <c r="I43" s="94"/>
      <c r="J43" s="95"/>
    </row>
    <row r="44" spans="1:48" ht="89.45" customHeight="1" x14ac:dyDescent="0.25">
      <c r="A44" s="87" t="s">
        <v>80</v>
      </c>
      <c r="B44" s="88"/>
      <c r="C44" s="88"/>
      <c r="D44" s="88"/>
      <c r="E44" s="88"/>
      <c r="F44" s="88"/>
      <c r="G44" s="88"/>
      <c r="H44" s="88"/>
      <c r="I44" s="88"/>
      <c r="J44" s="89"/>
      <c r="K44" s="28"/>
      <c r="L44" s="28"/>
      <c r="M44" s="28"/>
      <c r="N44" s="28"/>
      <c r="O44" s="28"/>
      <c r="P44" s="29"/>
      <c r="Q44" s="82"/>
      <c r="R44" s="82"/>
      <c r="S44" s="82"/>
      <c r="T44" s="82"/>
      <c r="U44" s="82"/>
      <c r="V44" s="82"/>
      <c r="W44" s="82"/>
      <c r="X44" s="82"/>
      <c r="Y44" s="83"/>
      <c r="Z44" s="82"/>
      <c r="AA44" s="82"/>
      <c r="AB44" s="82"/>
      <c r="AC44" s="82"/>
      <c r="AD44" s="82"/>
      <c r="AE44" s="82"/>
      <c r="AF44" s="82"/>
      <c r="AG44" s="82"/>
      <c r="AH44" s="83"/>
      <c r="AI44" s="82"/>
      <c r="AJ44" s="82"/>
      <c r="AK44" s="82"/>
      <c r="AL44" s="82"/>
      <c r="AM44" s="82"/>
      <c r="AN44" s="82"/>
      <c r="AO44" s="82"/>
      <c r="AP44" s="82"/>
      <c r="AQ44" s="83"/>
    </row>
    <row r="45" spans="1:48" ht="27.75" customHeight="1" x14ac:dyDescent="0.25">
      <c r="A45" s="55"/>
      <c r="B45" s="55"/>
      <c r="C45" s="55"/>
      <c r="D45" s="55"/>
      <c r="E45" s="55"/>
      <c r="F45" s="55"/>
      <c r="G45" s="55"/>
      <c r="H45" s="55"/>
      <c r="I45" s="55"/>
      <c r="J45" s="55"/>
    </row>
    <row r="46" spans="1:48" ht="30.75" customHeight="1" x14ac:dyDescent="0.25">
      <c r="A46" s="84" t="s">
        <v>72</v>
      </c>
      <c r="B46" s="84"/>
      <c r="C46" s="84"/>
      <c r="D46" s="84"/>
      <c r="E46" s="84"/>
      <c r="F46" s="84"/>
      <c r="G46" s="84"/>
      <c r="H46" s="84"/>
      <c r="I46" s="84"/>
      <c r="J46" s="84"/>
    </row>
    <row r="47" spans="1:48" x14ac:dyDescent="0.25">
      <c r="A47" s="5" t="s">
        <v>137</v>
      </c>
    </row>
    <row r="50" spans="2:4" x14ac:dyDescent="0.25">
      <c r="B50" s="85" t="s">
        <v>73</v>
      </c>
      <c r="C50" s="85"/>
      <c r="D50" s="85"/>
    </row>
    <row r="51" spans="2:4" x14ac:dyDescent="0.25">
      <c r="B51" s="86" t="str">
        <f>+'Primer trimestre'!B51:D51</f>
        <v>Escania Navarro</v>
      </c>
      <c r="C51" s="86"/>
      <c r="D51" s="86"/>
    </row>
    <row r="52" spans="2:4" x14ac:dyDescent="0.25">
      <c r="B52" s="81" t="s">
        <v>75</v>
      </c>
      <c r="C52" s="81"/>
      <c r="D52" s="81"/>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52"/>
  <sheetViews>
    <sheetView showGridLines="0" tabSelected="1" topLeftCell="A37" zoomScale="118" zoomScaleNormal="118" workbookViewId="0">
      <selection activeCell="A47" sqref="A47"/>
    </sheetView>
  </sheetViews>
  <sheetFormatPr baseColWidth="10" defaultColWidth="11.42578125" defaultRowHeight="15" x14ac:dyDescent="0.25"/>
  <cols>
    <col min="1" max="1" width="28.140625" style="5" customWidth="1"/>
    <col min="2" max="2" width="10.5703125" style="5" customWidth="1"/>
    <col min="3" max="3" width="8.42578125" style="5" customWidth="1"/>
    <col min="4" max="4" width="15.85546875" style="5" customWidth="1"/>
    <col min="5" max="7" width="12.7109375" style="5" customWidth="1"/>
    <col min="8" max="8" width="13" style="5" customWidth="1"/>
    <col min="9" max="10" width="12.7109375" style="5" customWidth="1"/>
    <col min="13" max="15" width="0" hidden="1" customWidth="1"/>
  </cols>
  <sheetData>
    <row r="1" spans="1:30" ht="21.75" thickBot="1" x14ac:dyDescent="0.3">
      <c r="A1" s="18"/>
      <c r="B1" s="138" t="s">
        <v>0</v>
      </c>
      <c r="C1" s="139"/>
      <c r="D1" s="139"/>
      <c r="E1" s="139"/>
      <c r="F1" s="139"/>
      <c r="G1" s="139"/>
      <c r="H1" s="139"/>
      <c r="I1" s="139"/>
      <c r="J1" s="140"/>
    </row>
    <row r="2" spans="1:30" ht="21.75" thickBot="1" x14ac:dyDescent="0.3">
      <c r="A2" s="19"/>
      <c r="B2" s="141" t="s">
        <v>1</v>
      </c>
      <c r="C2" s="142"/>
      <c r="D2" s="141" t="s">
        <v>2</v>
      </c>
      <c r="E2" s="142"/>
      <c r="F2" s="142"/>
      <c r="G2" s="142"/>
      <c r="H2" s="143"/>
      <c r="I2" s="1" t="s">
        <v>3</v>
      </c>
      <c r="J2" s="2" t="s">
        <v>4</v>
      </c>
    </row>
    <row r="3" spans="1:30" ht="21.75" thickBot="1" x14ac:dyDescent="0.3">
      <c r="A3" s="20"/>
      <c r="B3" s="144"/>
      <c r="C3" s="145"/>
      <c r="D3" s="144"/>
      <c r="E3" s="145"/>
      <c r="F3" s="145"/>
      <c r="G3" s="145"/>
      <c r="H3" s="146"/>
      <c r="I3" s="24"/>
      <c r="J3" s="25"/>
    </row>
    <row r="4" spans="1:30" x14ac:dyDescent="0.25">
      <c r="A4" s="134"/>
      <c r="B4" s="135"/>
      <c r="C4" s="135"/>
      <c r="D4" s="136"/>
      <c r="E4" s="136"/>
      <c r="F4" s="136"/>
      <c r="G4" s="136"/>
      <c r="H4" s="136"/>
      <c r="I4" s="135"/>
      <c r="J4" s="137"/>
    </row>
    <row r="5" spans="1:30" ht="3" customHeight="1" x14ac:dyDescent="0.25">
      <c r="A5" s="131"/>
      <c r="B5" s="132"/>
      <c r="C5" s="132"/>
      <c r="D5" s="132"/>
      <c r="E5" s="132"/>
      <c r="F5" s="132"/>
      <c r="G5" s="132"/>
      <c r="H5" s="132"/>
      <c r="I5" s="132"/>
      <c r="J5" s="133"/>
    </row>
    <row r="6" spans="1:30" ht="15.75" x14ac:dyDescent="0.25">
      <c r="A6" s="90" t="s">
        <v>5</v>
      </c>
      <c r="B6" s="91"/>
      <c r="C6" s="91"/>
      <c r="D6" s="91"/>
      <c r="E6" s="91"/>
      <c r="F6" s="91"/>
      <c r="G6" s="91"/>
      <c r="H6" s="91"/>
      <c r="I6" s="91"/>
      <c r="J6" s="92"/>
    </row>
    <row r="7" spans="1:30" ht="15.75" x14ac:dyDescent="0.25">
      <c r="A7" s="98" t="s">
        <v>6</v>
      </c>
      <c r="B7" s="99"/>
      <c r="C7" s="99"/>
      <c r="D7" s="99"/>
      <c r="E7" s="99"/>
      <c r="F7" s="99"/>
      <c r="G7" s="99"/>
      <c r="H7" s="99"/>
      <c r="I7" s="99"/>
      <c r="J7" s="100"/>
    </row>
    <row r="8" spans="1:30" ht="14.45" customHeight="1" x14ac:dyDescent="0.25">
      <c r="A8" s="30" t="s">
        <v>7</v>
      </c>
      <c r="B8" s="129" t="s">
        <v>8</v>
      </c>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row>
    <row r="9" spans="1:30" ht="15" customHeight="1" x14ac:dyDescent="0.25">
      <c r="A9" s="21" t="s">
        <v>9</v>
      </c>
      <c r="B9" s="129" t="s">
        <v>10</v>
      </c>
      <c r="C9" s="129"/>
      <c r="D9" s="129"/>
      <c r="E9" s="129"/>
      <c r="F9" s="129"/>
      <c r="G9" s="129"/>
      <c r="H9" s="129"/>
      <c r="I9" s="129"/>
      <c r="J9" s="129"/>
      <c r="K9" s="130"/>
      <c r="L9" s="130"/>
      <c r="M9" s="130"/>
      <c r="N9" s="130"/>
      <c r="O9" s="130"/>
      <c r="P9" s="130"/>
      <c r="Q9" s="130"/>
      <c r="R9" s="130"/>
      <c r="S9" s="130"/>
      <c r="T9" s="130"/>
      <c r="U9" s="130"/>
      <c r="V9" s="130"/>
      <c r="W9" s="130"/>
      <c r="X9" s="130"/>
      <c r="Y9" s="130"/>
      <c r="Z9" s="130"/>
      <c r="AA9" s="130"/>
      <c r="AB9" s="130"/>
      <c r="AC9" s="130"/>
      <c r="AD9" s="130"/>
    </row>
    <row r="10" spans="1:30" ht="14.45" customHeight="1" x14ac:dyDescent="0.25">
      <c r="A10" s="31" t="s">
        <v>11</v>
      </c>
      <c r="B10" s="129" t="s">
        <v>12</v>
      </c>
      <c r="C10" s="129"/>
      <c r="D10" s="129"/>
      <c r="E10" s="129"/>
      <c r="F10" s="129"/>
      <c r="G10" s="129"/>
      <c r="H10" s="129"/>
      <c r="I10" s="129"/>
      <c r="J10" s="129"/>
      <c r="K10" s="130"/>
      <c r="L10" s="130"/>
      <c r="M10" s="130"/>
      <c r="N10" s="130"/>
      <c r="O10" s="130"/>
      <c r="P10" s="130"/>
      <c r="Q10" s="130"/>
      <c r="R10" s="130"/>
      <c r="S10" s="130"/>
      <c r="T10" s="130"/>
      <c r="U10" s="130"/>
      <c r="V10" s="130"/>
      <c r="W10" s="130"/>
      <c r="X10" s="130"/>
      <c r="Y10" s="130"/>
      <c r="Z10" s="130"/>
      <c r="AA10" s="130"/>
      <c r="AB10" s="130"/>
      <c r="AC10" s="130"/>
      <c r="AD10" s="130"/>
    </row>
    <row r="11" spans="1:30" ht="48" customHeight="1" x14ac:dyDescent="0.25">
      <c r="A11" s="3" t="s">
        <v>13</v>
      </c>
      <c r="B11" s="119" t="s">
        <v>14</v>
      </c>
      <c r="C11" s="120"/>
      <c r="D11" s="120"/>
      <c r="E11" s="120"/>
      <c r="F11" s="120"/>
      <c r="G11" s="120"/>
      <c r="H11" s="120"/>
      <c r="I11" s="120"/>
      <c r="J11" s="121"/>
    </row>
    <row r="12" spans="1:30" ht="28.15" customHeight="1" x14ac:dyDescent="0.25">
      <c r="A12" s="3" t="s">
        <v>15</v>
      </c>
      <c r="B12" s="122" t="s">
        <v>16</v>
      </c>
      <c r="C12" s="123"/>
      <c r="D12" s="123"/>
      <c r="E12" s="123"/>
      <c r="F12" s="123"/>
      <c r="G12" s="123"/>
      <c r="H12" s="123"/>
      <c r="I12" s="123"/>
      <c r="J12" s="124"/>
    </row>
    <row r="13" spans="1:30" ht="15.75" x14ac:dyDescent="0.25">
      <c r="A13" s="90" t="s">
        <v>17</v>
      </c>
      <c r="B13" s="91"/>
      <c r="C13" s="91"/>
      <c r="D13" s="91"/>
      <c r="E13" s="91"/>
      <c r="F13" s="91"/>
      <c r="G13" s="91"/>
      <c r="H13" s="91"/>
      <c r="I13" s="91"/>
      <c r="J13" s="92"/>
    </row>
    <row r="14" spans="1:30" x14ac:dyDescent="0.25">
      <c r="A14" s="3" t="s">
        <v>18</v>
      </c>
      <c r="B14" s="22">
        <v>2</v>
      </c>
      <c r="C14" s="125" t="s">
        <v>19</v>
      </c>
      <c r="D14" s="126"/>
      <c r="E14" s="126"/>
      <c r="F14" s="126"/>
      <c r="G14" s="126"/>
      <c r="H14" s="126"/>
      <c r="I14" s="126"/>
      <c r="J14" s="127"/>
    </row>
    <row r="15" spans="1:30" x14ac:dyDescent="0.25">
      <c r="A15" s="3" t="s">
        <v>20</v>
      </c>
      <c r="B15" s="6">
        <v>2.2000000000000002</v>
      </c>
      <c r="C15" s="128" t="str">
        <f>IFERROR(VLOOKUP(B15,'[1]Validacion datos'!A8:B26,2,FALSE),"")</f>
        <v>Salud y seguridad social integral</v>
      </c>
      <c r="D15" s="128"/>
      <c r="E15" s="128"/>
      <c r="F15" s="128"/>
      <c r="G15" s="128"/>
      <c r="H15" s="128"/>
      <c r="I15" s="128"/>
      <c r="J15" s="128"/>
    </row>
    <row r="16" spans="1:30" ht="33.75" customHeight="1" x14ac:dyDescent="0.25">
      <c r="A16" s="3" t="s">
        <v>21</v>
      </c>
      <c r="B16" s="7" t="s">
        <v>22</v>
      </c>
      <c r="C16" s="128" t="s">
        <v>23</v>
      </c>
      <c r="D16" s="128"/>
      <c r="E16" s="128"/>
      <c r="F16" s="128"/>
      <c r="G16" s="128"/>
      <c r="H16" s="128"/>
      <c r="I16" s="128"/>
      <c r="J16" s="128"/>
    </row>
    <row r="17" spans="1:15" ht="15.75" x14ac:dyDescent="0.25">
      <c r="A17" s="90" t="s">
        <v>24</v>
      </c>
      <c r="B17" s="91"/>
      <c r="C17" s="91"/>
      <c r="D17" s="91"/>
      <c r="E17" s="91"/>
      <c r="F17" s="91"/>
      <c r="G17" s="91"/>
      <c r="H17" s="91"/>
      <c r="I17" s="91"/>
      <c r="J17" s="92"/>
    </row>
    <row r="18" spans="1:15" x14ac:dyDescent="0.25">
      <c r="A18" s="3" t="s">
        <v>25</v>
      </c>
      <c r="B18" s="82" t="s">
        <v>26</v>
      </c>
      <c r="C18" s="82"/>
      <c r="D18" s="82"/>
      <c r="E18" s="82"/>
      <c r="F18" s="82"/>
      <c r="G18" s="82"/>
      <c r="H18" s="82"/>
      <c r="I18" s="82"/>
      <c r="J18" s="83"/>
    </row>
    <row r="19" spans="1:15" x14ac:dyDescent="0.25">
      <c r="A19" s="8" t="s">
        <v>27</v>
      </c>
      <c r="B19" s="82" t="s">
        <v>28</v>
      </c>
      <c r="C19" s="82"/>
      <c r="D19" s="82"/>
      <c r="E19" s="82"/>
      <c r="F19" s="82"/>
      <c r="G19" s="82"/>
      <c r="H19" s="82"/>
      <c r="I19" s="82"/>
      <c r="J19" s="83"/>
    </row>
    <row r="20" spans="1:15" x14ac:dyDescent="0.25">
      <c r="A20" s="8" t="s">
        <v>29</v>
      </c>
      <c r="B20" s="82" t="s">
        <v>30</v>
      </c>
      <c r="C20" s="82"/>
      <c r="D20" s="82"/>
      <c r="E20" s="82"/>
      <c r="F20" s="82"/>
      <c r="G20" s="82"/>
      <c r="H20" s="82"/>
      <c r="I20" s="82"/>
      <c r="J20" s="83"/>
    </row>
    <row r="21" spans="1:15" ht="35.25" customHeight="1" x14ac:dyDescent="0.25">
      <c r="A21" s="8" t="s">
        <v>31</v>
      </c>
      <c r="B21" s="82" t="s">
        <v>32</v>
      </c>
      <c r="C21" s="82"/>
      <c r="D21" s="82"/>
      <c r="E21" s="82"/>
      <c r="F21" s="82"/>
      <c r="G21" s="82"/>
      <c r="H21" s="82"/>
      <c r="I21" s="82"/>
      <c r="J21" s="83"/>
    </row>
    <row r="22" spans="1:15" ht="15.75" x14ac:dyDescent="0.25">
      <c r="A22" s="90" t="s">
        <v>33</v>
      </c>
      <c r="B22" s="91"/>
      <c r="C22" s="91"/>
      <c r="D22" s="91"/>
      <c r="E22" s="91"/>
      <c r="F22" s="91"/>
      <c r="G22" s="91"/>
      <c r="H22" s="91"/>
      <c r="I22" s="91"/>
      <c r="J22" s="92"/>
    </row>
    <row r="23" spans="1:15" ht="15.75" x14ac:dyDescent="0.25">
      <c r="A23" s="98" t="s">
        <v>34</v>
      </c>
      <c r="B23" s="99"/>
      <c r="C23" s="99"/>
      <c r="D23" s="99"/>
      <c r="E23" s="99"/>
      <c r="F23" s="99"/>
      <c r="G23" s="99"/>
      <c r="H23" s="99"/>
      <c r="I23" s="99"/>
      <c r="J23" s="100"/>
    </row>
    <row r="24" spans="1:15" ht="15" customHeight="1" x14ac:dyDescent="0.25">
      <c r="A24" s="104" t="s">
        <v>35</v>
      </c>
      <c r="B24" s="105"/>
      <c r="C24" s="106" t="s">
        <v>36</v>
      </c>
      <c r="D24" s="107"/>
      <c r="E24" s="107"/>
      <c r="F24" s="107" t="s">
        <v>37</v>
      </c>
      <c r="G24" s="107"/>
      <c r="H24" s="105"/>
      <c r="I24" s="154" t="s">
        <v>38</v>
      </c>
      <c r="J24" s="155"/>
    </row>
    <row r="25" spans="1:15" x14ac:dyDescent="0.25">
      <c r="A25" s="150">
        <v>329000000</v>
      </c>
      <c r="B25" s="151"/>
      <c r="C25" s="147">
        <v>505610909.38999999</v>
      </c>
      <c r="D25" s="148"/>
      <c r="E25" s="149"/>
      <c r="F25" s="147">
        <v>229020122.78</v>
      </c>
      <c r="G25" s="148"/>
      <c r="H25" s="149"/>
      <c r="I25" s="152">
        <f>(+F25/A25)</f>
        <v>0.69610979568389053</v>
      </c>
      <c r="J25" s="153"/>
    </row>
    <row r="26" spans="1:15" ht="15.75" x14ac:dyDescent="0.25">
      <c r="A26" s="98" t="s">
        <v>39</v>
      </c>
      <c r="B26" s="99"/>
      <c r="C26" s="99"/>
      <c r="D26" s="99"/>
      <c r="E26" s="99"/>
      <c r="F26" s="99"/>
      <c r="G26" s="99"/>
      <c r="H26" s="99"/>
      <c r="I26" s="99"/>
      <c r="J26" s="100"/>
    </row>
    <row r="27" spans="1:15" x14ac:dyDescent="0.25">
      <c r="A27" s="4"/>
      <c r="B27"/>
      <c r="C27" s="116" t="s">
        <v>40</v>
      </c>
      <c r="D27" s="117"/>
      <c r="E27" s="116" t="s">
        <v>41</v>
      </c>
      <c r="F27" s="117"/>
      <c r="G27" s="116" t="s">
        <v>42</v>
      </c>
      <c r="H27" s="116"/>
      <c r="I27" s="116" t="s">
        <v>43</v>
      </c>
      <c r="J27" s="118"/>
    </row>
    <row r="28" spans="1:15" ht="38.25" x14ac:dyDescent="0.25">
      <c r="A28" s="9" t="s">
        <v>44</v>
      </c>
      <c r="B28" s="10" t="s">
        <v>45</v>
      </c>
      <c r="C28" s="10" t="s">
        <v>46</v>
      </c>
      <c r="D28" s="10" t="s">
        <v>47</v>
      </c>
      <c r="E28" s="10" t="s">
        <v>48</v>
      </c>
      <c r="F28" s="10" t="s">
        <v>49</v>
      </c>
      <c r="G28" s="10" t="s">
        <v>50</v>
      </c>
      <c r="H28" s="10" t="s">
        <v>51</v>
      </c>
      <c r="I28" s="10" t="s">
        <v>52</v>
      </c>
      <c r="J28" s="11" t="s">
        <v>53</v>
      </c>
    </row>
    <row r="29" spans="1:15" ht="37.9" customHeight="1" x14ac:dyDescent="0.25">
      <c r="A29" s="27" t="s">
        <v>54</v>
      </c>
      <c r="B29" s="12" t="s">
        <v>55</v>
      </c>
      <c r="C29" s="13">
        <v>85</v>
      </c>
      <c r="D29" s="14">
        <v>10000000</v>
      </c>
      <c r="E29" s="13">
        <f>(((+C29-' Semestral'!E29)/2))</f>
        <v>20</v>
      </c>
      <c r="F29" s="14">
        <f>+Tabla18[[#This Row],[Financiera
(B)]]/4</f>
        <v>2500000</v>
      </c>
      <c r="G29" s="13">
        <v>20</v>
      </c>
      <c r="H29" s="14">
        <f>+'Resumen de 3 trimestre'!G6-Tabla17[[#This Row],[Financiera 
 (F)]]</f>
        <v>3474900</v>
      </c>
      <c r="I29" s="15">
        <f>IF(G29&gt;0,G29/C29,0)</f>
        <v>0.23529411764705882</v>
      </c>
      <c r="J29" s="16">
        <f>IF(H29&gt;0,H29/D29,0)</f>
        <v>0.34749000000000002</v>
      </c>
      <c r="M29" s="39">
        <f>+Tabla18[[#This Row],[Financiera 
 (F)]]/Tabla18[[#This Row],[Financiera
(D)]]</f>
        <v>1.3899600000000001</v>
      </c>
      <c r="N29" s="39">
        <f>+Tabla18[[#This Row],[Física 
(%)
 G=E/C]]/Tabla18[[#This Row],[Física 
(E)]]</f>
        <v>1.1764705882352941E-2</v>
      </c>
      <c r="O29" s="39">
        <f>+Tabla18[[#This Row],[Financiero 
(%) 
H=F/D]]/Tabla18[[#This Row],[Financiera 
 (F)]]</f>
        <v>1.0000000000000001E-7</v>
      </c>
    </row>
    <row r="30" spans="1:15" ht="37.9" customHeight="1" x14ac:dyDescent="0.25">
      <c r="A30" s="27" t="s">
        <v>56</v>
      </c>
      <c r="B30" s="12" t="s">
        <v>57</v>
      </c>
      <c r="C30" s="13">
        <v>75</v>
      </c>
      <c r="D30" s="14">
        <v>18000000</v>
      </c>
      <c r="E30" s="13">
        <f>(((+C30-' Semestral'!E30)/2))</f>
        <v>15</v>
      </c>
      <c r="F30" s="14">
        <f>+Tabla18[[#This Row],[Financiera
(B)]]/4</f>
        <v>4500000</v>
      </c>
      <c r="G30" s="13">
        <v>15</v>
      </c>
      <c r="H30" s="14">
        <f>+'Resumen de 3 trimestre'!G7-Tabla17[[#This Row],[Financiera 
 (F)]]</f>
        <v>5892750</v>
      </c>
      <c r="I30" s="15">
        <f t="shared" ref="I30" si="0">IF(G30&gt;0,G30/C30,0)</f>
        <v>0.2</v>
      </c>
      <c r="J30" s="16">
        <f>IF(H30&gt;0,H30/D30,0)</f>
        <v>0.32737500000000003</v>
      </c>
      <c r="M30" s="39">
        <f>+Tabla18[[#This Row],[Financiera 
 (F)]]/Tabla18[[#This Row],[Financiera
(D)]]</f>
        <v>1.3095000000000001</v>
      </c>
      <c r="N30" s="39">
        <f>+Tabla18[[#This Row],[Física 
(%)
 G=E/C]]/Tabla18[[#This Row],[Física 
(E)]]</f>
        <v>1.3333333333333334E-2</v>
      </c>
      <c r="O30" s="39">
        <f>+Tabla18[[#This Row],[Financiero 
(%) 
H=F/D]]/Tabla18[[#This Row],[Financiera 
 (F)]]</f>
        <v>5.5555555555555561E-8</v>
      </c>
    </row>
    <row r="31" spans="1:15" ht="34.9" customHeight="1" x14ac:dyDescent="0.25">
      <c r="A31" s="101" t="s">
        <v>139</v>
      </c>
      <c r="B31" s="102"/>
      <c r="C31" s="102"/>
      <c r="D31" s="102"/>
      <c r="E31" s="102"/>
      <c r="F31" s="102"/>
      <c r="G31" s="102"/>
      <c r="H31" s="102"/>
      <c r="I31" s="102"/>
      <c r="J31" s="103"/>
    </row>
    <row r="32" spans="1:15" ht="15.75" x14ac:dyDescent="0.25">
      <c r="A32" s="90" t="s">
        <v>58</v>
      </c>
      <c r="B32" s="91"/>
      <c r="C32" s="91"/>
      <c r="D32" s="91"/>
      <c r="E32" s="91"/>
      <c r="F32" s="91"/>
      <c r="G32" s="91"/>
      <c r="H32" s="91"/>
      <c r="I32" s="91"/>
      <c r="J32" s="92"/>
    </row>
    <row r="33" spans="1:48" ht="15.75" x14ac:dyDescent="0.25">
      <c r="A33" s="98" t="s">
        <v>59</v>
      </c>
      <c r="B33" s="99"/>
      <c r="C33" s="99"/>
      <c r="D33" s="99"/>
      <c r="E33" s="99"/>
      <c r="F33" s="99"/>
      <c r="G33" s="99"/>
      <c r="H33" s="99"/>
      <c r="I33" s="99"/>
      <c r="J33" s="100"/>
    </row>
    <row r="34" spans="1:48" x14ac:dyDescent="0.25">
      <c r="A34" s="26" t="s">
        <v>60</v>
      </c>
      <c r="B34" s="96" t="s">
        <v>54</v>
      </c>
      <c r="C34" s="96"/>
      <c r="D34" s="96"/>
      <c r="E34" s="96"/>
      <c r="F34" s="96"/>
      <c r="G34" s="96"/>
      <c r="H34" s="96"/>
      <c r="I34" s="96"/>
      <c r="J34" s="97"/>
    </row>
    <row r="35" spans="1:48" ht="67.5" customHeight="1" x14ac:dyDescent="0.25">
      <c r="A35" s="17" t="s">
        <v>61</v>
      </c>
      <c r="B35" s="82" t="s">
        <v>62</v>
      </c>
      <c r="C35" s="82"/>
      <c r="D35" s="82"/>
      <c r="E35" s="82"/>
      <c r="F35" s="82"/>
      <c r="G35" s="82"/>
      <c r="H35" s="82"/>
      <c r="I35" s="82"/>
      <c r="J35" s="83"/>
    </row>
    <row r="36" spans="1:48" x14ac:dyDescent="0.25">
      <c r="A36" s="17" t="s">
        <v>63</v>
      </c>
      <c r="B36" s="82" t="s">
        <v>173</v>
      </c>
      <c r="C36" s="82"/>
      <c r="D36" s="82"/>
      <c r="E36" s="82"/>
      <c r="F36" s="82"/>
      <c r="G36" s="82"/>
      <c r="H36" s="82"/>
      <c r="I36" s="82"/>
      <c r="J36" s="83"/>
      <c r="K36" s="82"/>
      <c r="L36" s="82"/>
      <c r="M36" s="82"/>
      <c r="N36" s="82"/>
      <c r="O36" s="82"/>
      <c r="P36" s="82"/>
      <c r="Q36" s="83"/>
      <c r="R36" s="82"/>
      <c r="S36" s="82"/>
      <c r="T36" s="82"/>
      <c r="U36" s="82"/>
      <c r="V36" s="82"/>
      <c r="W36" s="82"/>
      <c r="X36" s="82"/>
      <c r="Y36" s="82"/>
      <c r="Z36" s="83"/>
      <c r="AA36" s="82"/>
      <c r="AB36" s="82"/>
      <c r="AC36" s="82"/>
      <c r="AD36" s="82"/>
      <c r="AE36" s="82"/>
      <c r="AF36" s="82"/>
      <c r="AG36" s="82"/>
      <c r="AH36" s="82"/>
      <c r="AI36" s="83"/>
      <c r="AJ36" s="82"/>
      <c r="AK36" s="82"/>
      <c r="AL36" s="82"/>
      <c r="AM36" s="82"/>
      <c r="AN36" s="82"/>
      <c r="AO36" s="82"/>
      <c r="AP36" s="82"/>
      <c r="AQ36" s="82"/>
      <c r="AR36" s="83"/>
      <c r="AS36" s="82"/>
      <c r="AT36" s="82"/>
      <c r="AU36" s="82"/>
      <c r="AV36" s="82"/>
    </row>
    <row r="37" spans="1:48" ht="30" x14ac:dyDescent="0.25">
      <c r="A37" s="17" t="s">
        <v>64</v>
      </c>
      <c r="B37" s="82" t="s">
        <v>177</v>
      </c>
      <c r="C37" s="82"/>
      <c r="D37" s="82"/>
      <c r="E37" s="82"/>
      <c r="F37" s="82"/>
      <c r="G37" s="82"/>
      <c r="H37" s="82"/>
      <c r="I37" s="82"/>
      <c r="J37" s="83"/>
    </row>
    <row r="38" spans="1:48" x14ac:dyDescent="0.25">
      <c r="A38" s="26" t="s">
        <v>60</v>
      </c>
      <c r="B38" s="96" t="s">
        <v>56</v>
      </c>
      <c r="C38" s="96"/>
      <c r="D38" s="96"/>
      <c r="E38" s="96"/>
      <c r="F38" s="96"/>
      <c r="G38" s="96"/>
      <c r="H38" s="96"/>
      <c r="I38" s="96"/>
      <c r="J38" s="97"/>
    </row>
    <row r="39" spans="1:48" ht="27" customHeight="1" x14ac:dyDescent="0.25">
      <c r="A39" s="17" t="s">
        <v>61</v>
      </c>
      <c r="B39" s="82" t="s">
        <v>66</v>
      </c>
      <c r="C39" s="82"/>
      <c r="D39" s="82"/>
      <c r="E39" s="82"/>
      <c r="F39" s="82"/>
      <c r="G39" s="82"/>
      <c r="H39" s="82"/>
      <c r="I39" s="82"/>
      <c r="J39" s="83"/>
    </row>
    <row r="40" spans="1:48" ht="54.75" customHeight="1" x14ac:dyDescent="0.25">
      <c r="A40" s="17" t="s">
        <v>63</v>
      </c>
      <c r="B40" s="82" t="s">
        <v>174</v>
      </c>
      <c r="C40" s="82"/>
      <c r="D40" s="82"/>
      <c r="E40" s="82"/>
      <c r="F40" s="82"/>
      <c r="G40" s="82"/>
      <c r="H40" s="82"/>
      <c r="I40" s="82"/>
      <c r="J40" s="83"/>
    </row>
    <row r="41" spans="1:48" ht="37.15" customHeight="1" x14ac:dyDescent="0.25">
      <c r="A41" s="17" t="s">
        <v>64</v>
      </c>
      <c r="B41" s="82" t="s">
        <v>176</v>
      </c>
      <c r="C41" s="82"/>
      <c r="D41" s="82"/>
      <c r="E41" s="82"/>
      <c r="F41" s="82"/>
      <c r="G41" s="82"/>
      <c r="H41" s="82"/>
      <c r="I41" s="82"/>
      <c r="J41" s="83"/>
    </row>
    <row r="42" spans="1:48" ht="15.75" x14ac:dyDescent="0.25">
      <c r="A42" s="90" t="s">
        <v>69</v>
      </c>
      <c r="B42" s="91"/>
      <c r="C42" s="91"/>
      <c r="D42" s="91"/>
      <c r="E42" s="91"/>
      <c r="F42" s="91"/>
      <c r="G42" s="91"/>
      <c r="H42" s="91"/>
      <c r="I42" s="91"/>
      <c r="J42" s="92"/>
    </row>
    <row r="43" spans="1:48" ht="15.75" x14ac:dyDescent="0.25">
      <c r="A43" s="93" t="s">
        <v>70</v>
      </c>
      <c r="B43" s="94"/>
      <c r="C43" s="94"/>
      <c r="D43" s="94"/>
      <c r="E43" s="94"/>
      <c r="F43" s="94"/>
      <c r="G43" s="94"/>
      <c r="H43" s="94"/>
      <c r="I43" s="94"/>
      <c r="J43" s="95"/>
    </row>
    <row r="44" spans="1:48" x14ac:dyDescent="0.25">
      <c r="A44" s="87" t="s">
        <v>175</v>
      </c>
      <c r="B44" s="88"/>
      <c r="C44" s="88"/>
      <c r="D44" s="88"/>
      <c r="E44" s="88"/>
      <c r="F44" s="88"/>
      <c r="G44" s="88"/>
      <c r="H44" s="88"/>
      <c r="I44" s="88"/>
      <c r="J44" s="89"/>
      <c r="K44" s="28"/>
      <c r="L44" s="28"/>
      <c r="M44" s="28"/>
      <c r="N44" s="28"/>
      <c r="O44" s="28"/>
      <c r="P44" s="29"/>
      <c r="Q44" s="82"/>
      <c r="R44" s="82"/>
      <c r="S44" s="82"/>
      <c r="T44" s="82"/>
      <c r="U44" s="82"/>
      <c r="V44" s="82"/>
      <c r="W44" s="82"/>
      <c r="X44" s="82"/>
      <c r="Y44" s="83"/>
      <c r="Z44" s="82"/>
      <c r="AA44" s="82"/>
      <c r="AB44" s="82"/>
      <c r="AC44" s="82"/>
      <c r="AD44" s="82"/>
      <c r="AE44" s="82"/>
      <c r="AF44" s="82"/>
      <c r="AG44" s="82"/>
      <c r="AH44" s="83"/>
      <c r="AI44" s="82"/>
      <c r="AJ44" s="82"/>
      <c r="AK44" s="82"/>
      <c r="AL44" s="82"/>
      <c r="AM44" s="82"/>
      <c r="AN44" s="82"/>
      <c r="AO44" s="82"/>
      <c r="AP44" s="82"/>
      <c r="AQ44" s="83"/>
    </row>
    <row r="45" spans="1:48" x14ac:dyDescent="0.25">
      <c r="A45" s="59"/>
      <c r="B45" s="59"/>
      <c r="C45" s="59"/>
      <c r="D45" s="59"/>
      <c r="E45" s="59"/>
      <c r="F45" s="59"/>
      <c r="G45" s="59"/>
      <c r="H45" s="59"/>
      <c r="I45" s="59"/>
      <c r="J45" s="59"/>
    </row>
    <row r="46" spans="1:48" x14ac:dyDescent="0.25">
      <c r="A46" s="84" t="s">
        <v>72</v>
      </c>
      <c r="B46" s="84"/>
      <c r="C46" s="84"/>
      <c r="D46" s="84"/>
      <c r="E46" s="84"/>
      <c r="F46" s="84"/>
      <c r="G46" s="84"/>
      <c r="H46" s="84"/>
      <c r="I46" s="84"/>
      <c r="J46" s="84"/>
    </row>
    <row r="47" spans="1:48" x14ac:dyDescent="0.25">
      <c r="A47" s="5" t="s">
        <v>178</v>
      </c>
    </row>
    <row r="50" spans="2:4" x14ac:dyDescent="0.25">
      <c r="B50" s="85" t="s">
        <v>73</v>
      </c>
      <c r="C50" s="85"/>
      <c r="D50" s="85"/>
    </row>
    <row r="51" spans="2:4" x14ac:dyDescent="0.25">
      <c r="B51" s="86" t="str">
        <f>+'Primer trimestre'!B51:D51</f>
        <v>Escania Navarro</v>
      </c>
      <c r="C51" s="86"/>
      <c r="D51" s="86"/>
    </row>
    <row r="52" spans="2:4" x14ac:dyDescent="0.25">
      <c r="B52" s="81" t="s">
        <v>75</v>
      </c>
      <c r="C52" s="81"/>
      <c r="D52" s="81"/>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xWindow="1146" yWindow="495"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39370078740157483" right="0.31496062992125984" top="0.31496062992125984" bottom="0.19685039370078741" header="0.23622047244094491" footer="0.19685039370078741"/>
  <pageSetup scale="63"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8"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9" t="s">
        <v>148</v>
      </c>
      <c r="G3" s="69" t="s">
        <v>149</v>
      </c>
      <c r="H3" s="69" t="s">
        <v>131</v>
      </c>
      <c r="I3" s="70" t="s">
        <v>150</v>
      </c>
    </row>
    <row r="4" spans="2:9" x14ac:dyDescent="0.25">
      <c r="B4" s="45" t="s">
        <v>151</v>
      </c>
      <c r="C4" s="49" t="s">
        <v>128</v>
      </c>
      <c r="D4" s="71">
        <v>2100000</v>
      </c>
      <c r="E4" s="71">
        <v>1526127.77</v>
      </c>
      <c r="F4" s="71">
        <f>+(D4/4)*3</f>
        <v>1575000</v>
      </c>
      <c r="G4" s="71">
        <f>+E4</f>
        <v>1526127.77</v>
      </c>
      <c r="H4" s="71">
        <f>+F4-G4</f>
        <v>48872.229999999981</v>
      </c>
      <c r="I4" s="72">
        <f>+G4/F4</f>
        <v>0.96897001269841276</v>
      </c>
    </row>
    <row r="5" spans="2:9" x14ac:dyDescent="0.25">
      <c r="B5" s="45" t="s">
        <v>152</v>
      </c>
      <c r="C5" s="49" t="s">
        <v>125</v>
      </c>
      <c r="D5" s="71">
        <v>475910909.39000005</v>
      </c>
      <c r="E5" s="71">
        <v>210131845.01000002</v>
      </c>
      <c r="F5" s="71">
        <f t="shared" ref="F5:F7" si="0">+(D5/4)*3</f>
        <v>356933182.04250002</v>
      </c>
      <c r="G5" s="71">
        <f t="shared" ref="G5:G8" si="1">+E5</f>
        <v>210131845.01000002</v>
      </c>
      <c r="H5" s="71">
        <f t="shared" ref="H5:H7" si="2">+F5-G5</f>
        <v>146801337.0325</v>
      </c>
      <c r="I5" s="72">
        <f>+G5/F5</f>
        <v>0.58871479476228583</v>
      </c>
    </row>
    <row r="6" spans="2:9" ht="45" x14ac:dyDescent="0.25">
      <c r="B6" s="45" t="s">
        <v>153</v>
      </c>
      <c r="C6" s="49" t="s">
        <v>154</v>
      </c>
      <c r="D6" s="71">
        <v>10000000</v>
      </c>
      <c r="E6" s="71">
        <v>5319600</v>
      </c>
      <c r="F6" s="71">
        <f t="shared" si="0"/>
        <v>7500000</v>
      </c>
      <c r="G6" s="71">
        <f t="shared" si="1"/>
        <v>5319600</v>
      </c>
      <c r="H6" s="71">
        <f t="shared" si="2"/>
        <v>2180400</v>
      </c>
      <c r="I6" s="72">
        <f>+G6/F6</f>
        <v>0.70928000000000002</v>
      </c>
    </row>
    <row r="7" spans="2:9" ht="60" x14ac:dyDescent="0.25">
      <c r="B7" s="45" t="s">
        <v>155</v>
      </c>
      <c r="C7" s="49" t="s">
        <v>156</v>
      </c>
      <c r="D7" s="71">
        <v>18000000</v>
      </c>
      <c r="E7" s="71">
        <v>12042550</v>
      </c>
      <c r="F7" s="71">
        <f t="shared" si="0"/>
        <v>13500000</v>
      </c>
      <c r="G7" s="71">
        <f t="shared" si="1"/>
        <v>12042550</v>
      </c>
      <c r="H7" s="71">
        <f t="shared" si="2"/>
        <v>1457450</v>
      </c>
      <c r="I7" s="72">
        <f>+G7/F7</f>
        <v>0.89204074074074069</v>
      </c>
    </row>
    <row r="8" spans="2:9" ht="15.75" thickBot="1" x14ac:dyDescent="0.3">
      <c r="B8" s="49" t="s">
        <v>157</v>
      </c>
      <c r="C8" s="49"/>
      <c r="D8" s="71">
        <v>506010909.39000005</v>
      </c>
      <c r="E8" s="71">
        <v>229020122.78000003</v>
      </c>
      <c r="F8" s="73">
        <f>SUM(F4:F7)</f>
        <v>379508182.04250002</v>
      </c>
      <c r="G8" s="73">
        <f t="shared" si="1"/>
        <v>229020122.78000003</v>
      </c>
      <c r="H8" s="73">
        <f>SUM(H4:H7)</f>
        <v>150488059.26249999</v>
      </c>
      <c r="I8" s="74">
        <f>+G8/F8</f>
        <v>0.60346557364698061</v>
      </c>
    </row>
    <row r="9" spans="2:9" x14ac:dyDescent="0.25">
      <c r="F9" s="71"/>
    </row>
    <row r="10" spans="2:9" x14ac:dyDescent="0.25">
      <c r="F10" s="71"/>
    </row>
    <row r="13" spans="2:9" ht="45" x14ac:dyDescent="0.25">
      <c r="B13" s="45" t="s">
        <v>158</v>
      </c>
      <c r="C13" s="45" t="s">
        <v>159</v>
      </c>
      <c r="D13" s="49" t="s">
        <v>146</v>
      </c>
      <c r="E13" s="49" t="s">
        <v>147</v>
      </c>
      <c r="F13" s="75" t="s">
        <v>160</v>
      </c>
      <c r="G13" s="75" t="s">
        <v>160</v>
      </c>
      <c r="H13" s="75" t="s">
        <v>131</v>
      </c>
      <c r="I13" s="76" t="s">
        <v>150</v>
      </c>
    </row>
    <row r="14" spans="2:9" x14ac:dyDescent="0.25">
      <c r="B14" s="77" t="s">
        <v>161</v>
      </c>
      <c r="C14" s="45" t="s">
        <v>162</v>
      </c>
      <c r="D14" s="71">
        <v>215168271</v>
      </c>
      <c r="E14" s="71">
        <v>126862163.8</v>
      </c>
      <c r="F14" s="71">
        <f>+(D14/4)*3</f>
        <v>161376203.25</v>
      </c>
      <c r="G14" s="71">
        <f>+E14</f>
        <v>126862163.8</v>
      </c>
      <c r="H14" s="71">
        <f>+F14-G14</f>
        <v>34514039.450000003</v>
      </c>
      <c r="I14" s="78">
        <f t="shared" ref="I14:I20" si="3">+G14/F14</f>
        <v>0.78612683434786412</v>
      </c>
    </row>
    <row r="15" spans="2:9" x14ac:dyDescent="0.25">
      <c r="B15" s="77" t="s">
        <v>163</v>
      </c>
      <c r="C15" s="45" t="s">
        <v>164</v>
      </c>
      <c r="D15" s="71">
        <v>156904689</v>
      </c>
      <c r="E15" s="71">
        <v>55076313.250000007</v>
      </c>
      <c r="F15" s="71">
        <f t="shared" ref="F15:F19" si="4">+(D15/4)*3</f>
        <v>117678516.75</v>
      </c>
      <c r="G15" s="71">
        <f t="shared" ref="G15:G20" si="5">+E15</f>
        <v>55076313.250000007</v>
      </c>
      <c r="H15" s="71">
        <f t="shared" ref="H15:H20" si="6">+F15-G15</f>
        <v>62602203.499999993</v>
      </c>
      <c r="I15" s="78">
        <f t="shared" si="3"/>
        <v>0.46802351670531239</v>
      </c>
    </row>
    <row r="16" spans="2:9" x14ac:dyDescent="0.25">
      <c r="B16" s="77" t="s">
        <v>165</v>
      </c>
      <c r="C16" s="45" t="s">
        <v>166</v>
      </c>
      <c r="D16" s="71">
        <v>25192000</v>
      </c>
      <c r="E16" s="71">
        <v>10803113.620000001</v>
      </c>
      <c r="F16" s="71">
        <f t="shared" si="4"/>
        <v>18894000</v>
      </c>
      <c r="G16" s="71">
        <f t="shared" si="5"/>
        <v>10803113.620000001</v>
      </c>
      <c r="H16" s="71">
        <f t="shared" si="6"/>
        <v>8090886.379999999</v>
      </c>
      <c r="I16" s="78">
        <f t="shared" si="3"/>
        <v>0.57177482904625809</v>
      </c>
    </row>
    <row r="17" spans="2:9" x14ac:dyDescent="0.25">
      <c r="B17" s="77" t="s">
        <v>167</v>
      </c>
      <c r="C17" s="45" t="s">
        <v>168</v>
      </c>
      <c r="D17" s="71">
        <v>2100000</v>
      </c>
      <c r="E17" s="71">
        <v>1526127.77</v>
      </c>
      <c r="F17" s="71">
        <f t="shared" si="4"/>
        <v>1575000</v>
      </c>
      <c r="G17" s="71">
        <f t="shared" si="5"/>
        <v>1526127.77</v>
      </c>
      <c r="H17" s="71">
        <f t="shared" si="6"/>
        <v>48872.229999999981</v>
      </c>
      <c r="I17" s="78">
        <f t="shared" si="3"/>
        <v>0.96897001269841276</v>
      </c>
    </row>
    <row r="18" spans="2:9" x14ac:dyDescent="0.25">
      <c r="B18" s="77" t="s">
        <v>169</v>
      </c>
      <c r="C18" s="45" t="s">
        <v>170</v>
      </c>
      <c r="D18" s="71">
        <v>99845949.390000001</v>
      </c>
      <c r="E18" s="71">
        <v>28158771.839999996</v>
      </c>
      <c r="F18" s="71">
        <f t="shared" si="4"/>
        <v>74884462.042500004</v>
      </c>
      <c r="G18" s="71">
        <f t="shared" si="5"/>
        <v>28158771.839999996</v>
      </c>
      <c r="H18" s="71">
        <f t="shared" si="6"/>
        <v>46725690.202500008</v>
      </c>
      <c r="I18" s="78">
        <f t="shared" si="3"/>
        <v>0.37602956704180818</v>
      </c>
    </row>
    <row r="19" spans="2:9" x14ac:dyDescent="0.25">
      <c r="B19" s="77" t="s">
        <v>171</v>
      </c>
      <c r="C19" s="45" t="s">
        <v>172</v>
      </c>
      <c r="D19" s="71">
        <v>6800000</v>
      </c>
      <c r="E19" s="71">
        <v>6593632.5</v>
      </c>
      <c r="F19" s="71">
        <f t="shared" si="4"/>
        <v>5100000</v>
      </c>
      <c r="G19" s="71">
        <f t="shared" si="5"/>
        <v>6593632.5</v>
      </c>
      <c r="H19" s="71">
        <f t="shared" si="6"/>
        <v>-1493632.5</v>
      </c>
      <c r="I19" s="78">
        <f t="shared" si="3"/>
        <v>1.2928691176470588</v>
      </c>
    </row>
    <row r="20" spans="2:9" x14ac:dyDescent="0.25">
      <c r="B20" s="49" t="s">
        <v>157</v>
      </c>
      <c r="C20" s="49"/>
      <c r="D20" s="71">
        <v>506010909.38999999</v>
      </c>
      <c r="E20" s="71">
        <v>229020122.78000003</v>
      </c>
      <c r="F20" s="79">
        <f>SUM(F14:F19)</f>
        <v>379508182.04250002</v>
      </c>
      <c r="G20" s="79">
        <f t="shared" si="5"/>
        <v>229020122.78000003</v>
      </c>
      <c r="H20" s="79">
        <f t="shared" si="6"/>
        <v>150488059.26249999</v>
      </c>
      <c r="I20" s="80">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62"/>
      <c r="B1" s="162"/>
      <c r="C1" s="163" t="s">
        <v>144</v>
      </c>
      <c r="D1" s="164"/>
      <c r="E1" s="164"/>
      <c r="F1" s="164"/>
      <c r="G1" s="164"/>
      <c r="H1" s="164"/>
      <c r="I1" s="164"/>
      <c r="J1" s="164"/>
      <c r="K1" s="164"/>
      <c r="L1" s="164"/>
    </row>
    <row r="2" spans="1:17" s="67" customFormat="1" ht="5.0999999999999996" customHeight="1" x14ac:dyDescent="0.2"/>
    <row r="3" spans="1:17" s="67" customFormat="1" ht="5.25" customHeight="1" x14ac:dyDescent="0.2">
      <c r="A3" s="165"/>
      <c r="B3" s="162"/>
      <c r="C3" s="162"/>
      <c r="D3" s="162"/>
      <c r="E3" s="162"/>
      <c r="F3" s="162"/>
      <c r="G3" s="162"/>
      <c r="H3" s="162"/>
      <c r="I3" s="162"/>
      <c r="J3" s="162"/>
      <c r="K3" s="162"/>
      <c r="L3" s="162"/>
    </row>
    <row r="4" spans="1:17" ht="24" x14ac:dyDescent="0.2">
      <c r="B4" s="166" t="s">
        <v>93</v>
      </c>
      <c r="C4" s="167"/>
      <c r="D4" s="66" t="s">
        <v>94</v>
      </c>
      <c r="E4" s="66" t="s">
        <v>95</v>
      </c>
      <c r="F4" s="66" t="s">
        <v>96</v>
      </c>
      <c r="G4" s="66" t="s">
        <v>97</v>
      </c>
      <c r="H4" s="66" t="s">
        <v>98</v>
      </c>
      <c r="I4" s="66" t="s">
        <v>99</v>
      </c>
      <c r="J4" s="66" t="s">
        <v>100</v>
      </c>
      <c r="K4" s="66" t="s">
        <v>101</v>
      </c>
      <c r="L4" s="168" t="s">
        <v>102</v>
      </c>
      <c r="M4" s="167"/>
      <c r="N4" s="66" t="s">
        <v>103</v>
      </c>
      <c r="O4" s="66" t="s">
        <v>104</v>
      </c>
      <c r="P4" s="66" t="s">
        <v>143</v>
      </c>
      <c r="Q4" s="65" t="s">
        <v>90</v>
      </c>
    </row>
    <row r="5" spans="1:17" x14ac:dyDescent="0.2">
      <c r="B5" s="156" t="s">
        <v>142</v>
      </c>
      <c r="C5" s="157"/>
      <c r="D5" s="56"/>
      <c r="E5" s="56"/>
      <c r="F5" s="56"/>
      <c r="G5" s="57">
        <v>1</v>
      </c>
      <c r="H5" s="56"/>
      <c r="I5" s="56"/>
      <c r="J5" s="56"/>
      <c r="K5" s="56"/>
      <c r="L5" s="158"/>
      <c r="M5" s="157"/>
      <c r="N5" s="56"/>
      <c r="O5" s="56"/>
      <c r="P5" s="56"/>
      <c r="Q5" s="37">
        <v>1</v>
      </c>
    </row>
    <row r="6" spans="1:17" x14ac:dyDescent="0.2">
      <c r="B6" s="156" t="s">
        <v>141</v>
      </c>
      <c r="C6" s="157"/>
      <c r="D6" s="56"/>
      <c r="E6" s="57">
        <v>2</v>
      </c>
      <c r="F6" s="57">
        <v>1</v>
      </c>
      <c r="G6" s="56"/>
      <c r="H6" s="56"/>
      <c r="I6" s="57">
        <v>2</v>
      </c>
      <c r="J6" s="57">
        <v>6</v>
      </c>
      <c r="K6" s="56"/>
      <c r="L6" s="158"/>
      <c r="M6" s="157"/>
      <c r="N6" s="56"/>
      <c r="O6" s="56"/>
      <c r="P6" s="56"/>
      <c r="Q6" s="37">
        <v>11</v>
      </c>
    </row>
    <row r="7" spans="1:17" x14ac:dyDescent="0.2">
      <c r="B7" s="156" t="s">
        <v>105</v>
      </c>
      <c r="C7" s="157"/>
      <c r="D7" s="56"/>
      <c r="E7" s="57">
        <v>1</v>
      </c>
      <c r="F7" s="57">
        <v>2</v>
      </c>
      <c r="G7" s="57">
        <v>1</v>
      </c>
      <c r="H7" s="56"/>
      <c r="I7" s="57">
        <v>1</v>
      </c>
      <c r="J7" s="56"/>
      <c r="K7" s="57">
        <v>1</v>
      </c>
      <c r="L7" s="158"/>
      <c r="M7" s="157"/>
      <c r="N7" s="56"/>
      <c r="O7" s="56"/>
      <c r="P7" s="56"/>
      <c r="Q7" s="37">
        <v>6</v>
      </c>
    </row>
    <row r="8" spans="1:17" x14ac:dyDescent="0.2">
      <c r="B8" s="156" t="s">
        <v>106</v>
      </c>
      <c r="C8" s="157"/>
      <c r="D8" s="56"/>
      <c r="E8" s="57">
        <v>28</v>
      </c>
      <c r="F8" s="57">
        <v>39</v>
      </c>
      <c r="G8" s="57">
        <v>69</v>
      </c>
      <c r="H8" s="56"/>
      <c r="I8" s="57">
        <v>22</v>
      </c>
      <c r="J8" s="57">
        <v>96</v>
      </c>
      <c r="K8" s="57">
        <v>4</v>
      </c>
      <c r="L8" s="158"/>
      <c r="M8" s="157"/>
      <c r="N8" s="57">
        <v>1</v>
      </c>
      <c r="O8" s="57">
        <v>10</v>
      </c>
      <c r="P8" s="56"/>
      <c r="Q8" s="37">
        <v>269</v>
      </c>
    </row>
    <row r="9" spans="1:17" x14ac:dyDescent="0.2">
      <c r="B9" s="156" t="s">
        <v>107</v>
      </c>
      <c r="C9" s="157"/>
      <c r="D9" s="56"/>
      <c r="E9" s="57">
        <v>5</v>
      </c>
      <c r="F9" s="57">
        <v>1</v>
      </c>
      <c r="G9" s="57">
        <v>5</v>
      </c>
      <c r="H9" s="56"/>
      <c r="I9" s="57">
        <v>2</v>
      </c>
      <c r="J9" s="57">
        <v>18</v>
      </c>
      <c r="K9" s="57">
        <v>1</v>
      </c>
      <c r="L9" s="158"/>
      <c r="M9" s="157"/>
      <c r="N9" s="56"/>
      <c r="O9" s="56"/>
      <c r="P9" s="57">
        <v>1</v>
      </c>
      <c r="Q9" s="37">
        <v>33</v>
      </c>
    </row>
    <row r="10" spans="1:17" x14ac:dyDescent="0.2">
      <c r="B10" s="156" t="s">
        <v>108</v>
      </c>
      <c r="C10" s="157"/>
      <c r="D10" s="56"/>
      <c r="E10" s="57">
        <v>13</v>
      </c>
      <c r="F10" s="57">
        <v>7</v>
      </c>
      <c r="G10" s="57">
        <v>13</v>
      </c>
      <c r="H10" s="57">
        <v>1</v>
      </c>
      <c r="I10" s="57">
        <v>7</v>
      </c>
      <c r="J10" s="57">
        <v>21</v>
      </c>
      <c r="K10" s="56"/>
      <c r="L10" s="158"/>
      <c r="M10" s="157"/>
      <c r="N10" s="56"/>
      <c r="O10" s="57">
        <v>4</v>
      </c>
      <c r="P10" s="56"/>
      <c r="Q10" s="37">
        <v>66</v>
      </c>
    </row>
    <row r="11" spans="1:17" x14ac:dyDescent="0.2">
      <c r="B11" s="156" t="s">
        <v>109</v>
      </c>
      <c r="C11" s="157"/>
      <c r="D11" s="56"/>
      <c r="E11" s="57">
        <v>1</v>
      </c>
      <c r="F11" s="57">
        <v>1</v>
      </c>
      <c r="G11" s="56"/>
      <c r="H11" s="56"/>
      <c r="I11" s="57">
        <v>1</v>
      </c>
      <c r="J11" s="57">
        <v>1</v>
      </c>
      <c r="K11" s="56"/>
      <c r="L11" s="158"/>
      <c r="M11" s="157"/>
      <c r="N11" s="56"/>
      <c r="O11" s="57">
        <v>2</v>
      </c>
      <c r="P11" s="56"/>
      <c r="Q11" s="37">
        <v>6</v>
      </c>
    </row>
    <row r="12" spans="1:17" x14ac:dyDescent="0.2">
      <c r="B12" s="156" t="s">
        <v>110</v>
      </c>
      <c r="C12" s="157"/>
      <c r="D12" s="56"/>
      <c r="E12" s="57">
        <v>2</v>
      </c>
      <c r="F12" s="57">
        <v>1</v>
      </c>
      <c r="G12" s="57">
        <v>4</v>
      </c>
      <c r="H12" s="56"/>
      <c r="I12" s="57">
        <v>1</v>
      </c>
      <c r="J12" s="57">
        <v>39</v>
      </c>
      <c r="K12" s="56"/>
      <c r="L12" s="158"/>
      <c r="M12" s="157"/>
      <c r="N12" s="56"/>
      <c r="O12" s="56"/>
      <c r="P12" s="56"/>
      <c r="Q12" s="37">
        <v>47</v>
      </c>
    </row>
    <row r="13" spans="1:17" x14ac:dyDescent="0.2">
      <c r="B13" s="156" t="s">
        <v>111</v>
      </c>
      <c r="C13" s="157"/>
      <c r="D13" s="56"/>
      <c r="E13" s="57">
        <v>1</v>
      </c>
      <c r="F13" s="56"/>
      <c r="G13" s="56"/>
      <c r="H13" s="56"/>
      <c r="I13" s="57">
        <v>1</v>
      </c>
      <c r="J13" s="57">
        <v>1</v>
      </c>
      <c r="K13" s="56"/>
      <c r="L13" s="161">
        <v>1</v>
      </c>
      <c r="M13" s="157"/>
      <c r="N13" s="56"/>
      <c r="O13" s="56"/>
      <c r="P13" s="56"/>
      <c r="Q13" s="37">
        <v>4</v>
      </c>
    </row>
    <row r="14" spans="1:17" x14ac:dyDescent="0.2">
      <c r="B14" s="156" t="s">
        <v>112</v>
      </c>
      <c r="C14" s="157"/>
      <c r="D14" s="57">
        <v>2</v>
      </c>
      <c r="E14" s="57">
        <v>8</v>
      </c>
      <c r="F14" s="57">
        <v>6</v>
      </c>
      <c r="G14" s="57">
        <v>6</v>
      </c>
      <c r="H14" s="56"/>
      <c r="I14" s="57">
        <v>4</v>
      </c>
      <c r="J14" s="57">
        <v>13</v>
      </c>
      <c r="K14" s="56"/>
      <c r="L14" s="158"/>
      <c r="M14" s="157"/>
      <c r="N14" s="56"/>
      <c r="O14" s="57">
        <v>1</v>
      </c>
      <c r="P14" s="56"/>
      <c r="Q14" s="37">
        <v>40</v>
      </c>
    </row>
    <row r="15" spans="1:17" x14ac:dyDescent="0.2">
      <c r="B15" s="156" t="s">
        <v>114</v>
      </c>
      <c r="C15" s="157"/>
      <c r="D15" s="56"/>
      <c r="E15" s="57">
        <v>22</v>
      </c>
      <c r="F15" s="57">
        <v>24</v>
      </c>
      <c r="G15" s="57">
        <v>28</v>
      </c>
      <c r="H15" s="56"/>
      <c r="I15" s="57">
        <v>11</v>
      </c>
      <c r="J15" s="57">
        <v>13</v>
      </c>
      <c r="K15" s="57">
        <v>4</v>
      </c>
      <c r="L15" s="158"/>
      <c r="M15" s="157"/>
      <c r="N15" s="56"/>
      <c r="O15" s="57">
        <v>6</v>
      </c>
      <c r="P15" s="57">
        <v>1</v>
      </c>
      <c r="Q15" s="37">
        <v>109</v>
      </c>
    </row>
    <row r="16" spans="1:17" x14ac:dyDescent="0.2">
      <c r="B16" s="156" t="s">
        <v>115</v>
      </c>
      <c r="C16" s="157"/>
      <c r="D16" s="56"/>
      <c r="E16" s="57">
        <v>2</v>
      </c>
      <c r="F16" s="57">
        <v>2</v>
      </c>
      <c r="G16" s="56"/>
      <c r="H16" s="56"/>
      <c r="I16" s="57">
        <v>1</v>
      </c>
      <c r="J16" s="56"/>
      <c r="K16" s="56"/>
      <c r="L16" s="158"/>
      <c r="M16" s="157"/>
      <c r="N16" s="56"/>
      <c r="O16" s="56"/>
      <c r="P16" s="56"/>
      <c r="Q16" s="37">
        <v>5</v>
      </c>
    </row>
    <row r="17" spans="2:17" x14ac:dyDescent="0.2">
      <c r="B17" s="156" t="s">
        <v>116</v>
      </c>
      <c r="C17" s="157"/>
      <c r="D17" s="56"/>
      <c r="E17" s="57">
        <v>1</v>
      </c>
      <c r="F17" s="56"/>
      <c r="G17" s="57">
        <v>3</v>
      </c>
      <c r="H17" s="57">
        <v>1</v>
      </c>
      <c r="I17" s="57">
        <v>4</v>
      </c>
      <c r="J17" s="57">
        <v>1</v>
      </c>
      <c r="K17" s="56"/>
      <c r="L17" s="158"/>
      <c r="M17" s="157"/>
      <c r="N17" s="56"/>
      <c r="O17" s="56"/>
      <c r="P17" s="56"/>
      <c r="Q17" s="37">
        <v>10</v>
      </c>
    </row>
    <row r="18" spans="2:17" x14ac:dyDescent="0.2">
      <c r="B18" s="156" t="s">
        <v>120</v>
      </c>
      <c r="C18" s="157"/>
      <c r="D18" s="56"/>
      <c r="E18" s="57">
        <v>13</v>
      </c>
      <c r="F18" s="57">
        <v>14</v>
      </c>
      <c r="G18" s="57">
        <v>15</v>
      </c>
      <c r="H18" s="56"/>
      <c r="I18" s="57">
        <v>7</v>
      </c>
      <c r="J18" s="57">
        <v>9</v>
      </c>
      <c r="K18" s="57">
        <v>2</v>
      </c>
      <c r="L18" s="158"/>
      <c r="M18" s="157"/>
      <c r="N18" s="56"/>
      <c r="O18" s="57">
        <v>3</v>
      </c>
      <c r="P18" s="56"/>
      <c r="Q18" s="37">
        <v>63</v>
      </c>
    </row>
    <row r="19" spans="2:17" x14ac:dyDescent="0.2">
      <c r="B19" s="156" t="s">
        <v>121</v>
      </c>
      <c r="C19" s="157"/>
      <c r="D19" s="56"/>
      <c r="E19" s="56"/>
      <c r="F19" s="56"/>
      <c r="G19" s="56"/>
      <c r="H19" s="56"/>
      <c r="I19" s="56"/>
      <c r="J19" s="56"/>
      <c r="K19" s="56"/>
      <c r="L19" s="158"/>
      <c r="M19" s="157"/>
      <c r="N19" s="56"/>
      <c r="O19" s="57">
        <v>1</v>
      </c>
      <c r="P19" s="56"/>
      <c r="Q19" s="37">
        <v>1</v>
      </c>
    </row>
    <row r="20" spans="2:17" x14ac:dyDescent="0.2">
      <c r="B20" s="156" t="s">
        <v>122</v>
      </c>
      <c r="C20" s="157"/>
      <c r="D20" s="56"/>
      <c r="E20" s="56"/>
      <c r="F20" s="56"/>
      <c r="G20" s="57">
        <v>1</v>
      </c>
      <c r="H20" s="56"/>
      <c r="I20" s="56"/>
      <c r="J20" s="57">
        <v>1</v>
      </c>
      <c r="K20" s="56"/>
      <c r="L20" s="158"/>
      <c r="M20" s="157"/>
      <c r="N20" s="56"/>
      <c r="O20" s="57">
        <v>2</v>
      </c>
      <c r="P20" s="56"/>
      <c r="Q20" s="37">
        <v>4</v>
      </c>
    </row>
    <row r="21" spans="2:17" x14ac:dyDescent="0.2">
      <c r="B21" s="159" t="s">
        <v>87</v>
      </c>
      <c r="C21" s="157"/>
      <c r="D21" s="58">
        <v>2</v>
      </c>
      <c r="E21" s="58">
        <v>99</v>
      </c>
      <c r="F21" s="58">
        <v>98</v>
      </c>
      <c r="G21" s="58">
        <v>146</v>
      </c>
      <c r="H21" s="58">
        <v>2</v>
      </c>
      <c r="I21" s="58">
        <v>64</v>
      </c>
      <c r="J21" s="58">
        <v>219</v>
      </c>
      <c r="K21" s="58">
        <v>12</v>
      </c>
      <c r="L21" s="160">
        <v>1</v>
      </c>
      <c r="M21" s="157"/>
      <c r="N21" s="58">
        <v>1</v>
      </c>
      <c r="O21" s="58">
        <v>29</v>
      </c>
      <c r="P21" s="58">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69"/>
      <c r="B1" s="170"/>
      <c r="C1" s="163" t="s">
        <v>92</v>
      </c>
      <c r="D1" s="171"/>
      <c r="E1" s="171"/>
      <c r="F1" s="171"/>
      <c r="G1" s="171"/>
      <c r="H1" s="171"/>
      <c r="I1" s="171"/>
      <c r="J1" s="171"/>
      <c r="K1" s="171"/>
      <c r="L1" s="171"/>
    </row>
    <row r="2" spans="1:16" ht="5.0999999999999996" customHeight="1" x14ac:dyDescent="0.2"/>
    <row r="3" spans="1:16" ht="5.25" customHeight="1" x14ac:dyDescent="0.2">
      <c r="A3" s="172"/>
      <c r="B3" s="173"/>
      <c r="C3" s="173"/>
      <c r="D3" s="173"/>
      <c r="E3" s="173"/>
      <c r="F3" s="173"/>
      <c r="G3" s="173"/>
      <c r="H3" s="173"/>
      <c r="I3" s="173"/>
      <c r="J3" s="173"/>
      <c r="K3" s="173"/>
      <c r="L3" s="173"/>
    </row>
    <row r="4" spans="1:16" ht="24" x14ac:dyDescent="0.2">
      <c r="B4" s="174" t="s">
        <v>93</v>
      </c>
      <c r="C4" s="175"/>
      <c r="D4" s="44" t="s">
        <v>94</v>
      </c>
      <c r="E4" s="44" t="s">
        <v>95</v>
      </c>
      <c r="F4" s="44" t="s">
        <v>96</v>
      </c>
      <c r="G4" s="44" t="s">
        <v>97</v>
      </c>
      <c r="H4" s="44" t="s">
        <v>98</v>
      </c>
      <c r="I4" s="44" t="s">
        <v>99</v>
      </c>
      <c r="J4" s="44" t="s">
        <v>100</v>
      </c>
      <c r="K4" s="44" t="s">
        <v>101</v>
      </c>
      <c r="L4" s="176" t="s">
        <v>102</v>
      </c>
      <c r="M4" s="175"/>
      <c r="N4" s="44" t="s">
        <v>103</v>
      </c>
      <c r="O4" s="44" t="s">
        <v>104</v>
      </c>
      <c r="P4" s="38" t="s">
        <v>90</v>
      </c>
    </row>
    <row r="5" spans="1:16" x14ac:dyDescent="0.2">
      <c r="B5" s="156" t="s">
        <v>105</v>
      </c>
      <c r="C5" s="157"/>
      <c r="D5" s="41"/>
      <c r="E5" s="43">
        <v>3</v>
      </c>
      <c r="F5" s="43">
        <v>2</v>
      </c>
      <c r="G5" s="43">
        <v>1</v>
      </c>
      <c r="H5" s="41"/>
      <c r="I5" s="43">
        <v>2</v>
      </c>
      <c r="J5" s="41"/>
      <c r="K5" s="41"/>
      <c r="L5" s="158"/>
      <c r="M5" s="157"/>
      <c r="N5" s="41"/>
      <c r="O5" s="43">
        <v>2</v>
      </c>
      <c r="P5" s="37">
        <v>10</v>
      </c>
    </row>
    <row r="6" spans="1:16" x14ac:dyDescent="0.2">
      <c r="B6" s="156" t="s">
        <v>106</v>
      </c>
      <c r="C6" s="157"/>
      <c r="D6" s="43">
        <v>2</v>
      </c>
      <c r="E6" s="43">
        <v>10</v>
      </c>
      <c r="F6" s="43">
        <v>17</v>
      </c>
      <c r="G6" s="43">
        <v>14</v>
      </c>
      <c r="H6" s="43">
        <v>1</v>
      </c>
      <c r="I6" s="43">
        <v>11</v>
      </c>
      <c r="J6" s="43">
        <v>33</v>
      </c>
      <c r="K6" s="41"/>
      <c r="L6" s="158"/>
      <c r="M6" s="157"/>
      <c r="N6" s="41"/>
      <c r="O6" s="43">
        <v>5</v>
      </c>
      <c r="P6" s="37">
        <v>93</v>
      </c>
    </row>
    <row r="7" spans="1:16" x14ac:dyDescent="0.2">
      <c r="B7" s="156" t="s">
        <v>107</v>
      </c>
      <c r="C7" s="157"/>
      <c r="D7" s="41"/>
      <c r="E7" s="43">
        <v>3</v>
      </c>
      <c r="F7" s="43">
        <v>3</v>
      </c>
      <c r="G7" s="43">
        <v>14</v>
      </c>
      <c r="H7" s="41"/>
      <c r="I7" s="41"/>
      <c r="J7" s="43">
        <v>1</v>
      </c>
      <c r="K7" s="43">
        <v>2</v>
      </c>
      <c r="L7" s="158"/>
      <c r="M7" s="157"/>
      <c r="N7" s="41"/>
      <c r="O7" s="41"/>
      <c r="P7" s="37">
        <v>23</v>
      </c>
    </row>
    <row r="8" spans="1:16" x14ac:dyDescent="0.2">
      <c r="B8" s="156" t="s">
        <v>108</v>
      </c>
      <c r="C8" s="157"/>
      <c r="D8" s="41"/>
      <c r="E8" s="43">
        <v>17</v>
      </c>
      <c r="F8" s="43">
        <v>16</v>
      </c>
      <c r="G8" s="43">
        <v>32</v>
      </c>
      <c r="H8" s="43">
        <v>1</v>
      </c>
      <c r="I8" s="43">
        <v>8</v>
      </c>
      <c r="J8" s="43">
        <v>56</v>
      </c>
      <c r="K8" s="43">
        <v>4</v>
      </c>
      <c r="L8" s="158"/>
      <c r="M8" s="157"/>
      <c r="N8" s="43">
        <v>2</v>
      </c>
      <c r="O8" s="43">
        <v>4</v>
      </c>
      <c r="P8" s="37">
        <v>140</v>
      </c>
    </row>
    <row r="9" spans="1:16" x14ac:dyDescent="0.2">
      <c r="B9" s="156" t="s">
        <v>109</v>
      </c>
      <c r="C9" s="157"/>
      <c r="D9" s="41"/>
      <c r="E9" s="43">
        <v>1</v>
      </c>
      <c r="F9" s="43">
        <v>1</v>
      </c>
      <c r="G9" s="41"/>
      <c r="H9" s="41"/>
      <c r="I9" s="41"/>
      <c r="J9" s="43">
        <v>2</v>
      </c>
      <c r="K9" s="41"/>
      <c r="L9" s="158"/>
      <c r="M9" s="157"/>
      <c r="N9" s="41"/>
      <c r="O9" s="43">
        <v>1</v>
      </c>
      <c r="P9" s="37">
        <v>5</v>
      </c>
    </row>
    <row r="10" spans="1:16" x14ac:dyDescent="0.2">
      <c r="B10" s="156" t="s">
        <v>110</v>
      </c>
      <c r="C10" s="157"/>
      <c r="D10" s="41"/>
      <c r="E10" s="43">
        <v>5</v>
      </c>
      <c r="F10" s="43">
        <v>7</v>
      </c>
      <c r="G10" s="43">
        <v>7</v>
      </c>
      <c r="H10" s="41"/>
      <c r="I10" s="43">
        <v>3</v>
      </c>
      <c r="J10" s="43">
        <v>68</v>
      </c>
      <c r="K10" s="43">
        <v>2</v>
      </c>
      <c r="L10" s="158"/>
      <c r="M10" s="157"/>
      <c r="N10" s="41"/>
      <c r="O10" s="41"/>
      <c r="P10" s="37">
        <v>92</v>
      </c>
    </row>
    <row r="11" spans="1:16" x14ac:dyDescent="0.2">
      <c r="B11" s="156" t="s">
        <v>111</v>
      </c>
      <c r="C11" s="157"/>
      <c r="D11" s="41"/>
      <c r="E11" s="43">
        <v>1</v>
      </c>
      <c r="F11" s="41"/>
      <c r="G11" s="43">
        <v>1</v>
      </c>
      <c r="H11" s="41"/>
      <c r="I11" s="41"/>
      <c r="J11" s="43">
        <v>2</v>
      </c>
      <c r="K11" s="41"/>
      <c r="L11" s="158"/>
      <c r="M11" s="157"/>
      <c r="N11" s="41"/>
      <c r="O11" s="41"/>
      <c r="P11" s="37">
        <v>4</v>
      </c>
    </row>
    <row r="12" spans="1:16" x14ac:dyDescent="0.2">
      <c r="B12" s="156" t="s">
        <v>112</v>
      </c>
      <c r="C12" s="157"/>
      <c r="D12" s="43">
        <v>1</v>
      </c>
      <c r="E12" s="43">
        <v>11</v>
      </c>
      <c r="F12" s="43">
        <v>6</v>
      </c>
      <c r="G12" s="43">
        <v>6</v>
      </c>
      <c r="H12" s="41"/>
      <c r="I12" s="43">
        <v>3</v>
      </c>
      <c r="J12" s="43">
        <v>7</v>
      </c>
      <c r="K12" s="41"/>
      <c r="L12" s="158"/>
      <c r="M12" s="157"/>
      <c r="N12" s="41"/>
      <c r="O12" s="41"/>
      <c r="P12" s="37">
        <v>34</v>
      </c>
    </row>
    <row r="13" spans="1:16" x14ac:dyDescent="0.2">
      <c r="B13" s="156" t="s">
        <v>113</v>
      </c>
      <c r="C13" s="157"/>
      <c r="D13" s="41"/>
      <c r="E13" s="43">
        <v>2</v>
      </c>
      <c r="F13" s="41"/>
      <c r="G13" s="41"/>
      <c r="H13" s="41"/>
      <c r="I13" s="41"/>
      <c r="J13" s="41"/>
      <c r="K13" s="41"/>
      <c r="L13" s="158"/>
      <c r="M13" s="157"/>
      <c r="N13" s="41"/>
      <c r="O13" s="41"/>
      <c r="P13" s="37">
        <v>2</v>
      </c>
    </row>
    <row r="14" spans="1:16" x14ac:dyDescent="0.2">
      <c r="B14" s="156" t="s">
        <v>114</v>
      </c>
      <c r="C14" s="157"/>
      <c r="D14" s="43">
        <v>1</v>
      </c>
      <c r="E14" s="43">
        <v>21</v>
      </c>
      <c r="F14" s="43">
        <v>16</v>
      </c>
      <c r="G14" s="43">
        <v>32</v>
      </c>
      <c r="H14" s="41"/>
      <c r="I14" s="43">
        <v>14</v>
      </c>
      <c r="J14" s="43">
        <v>18</v>
      </c>
      <c r="K14" s="43">
        <v>3</v>
      </c>
      <c r="L14" s="158"/>
      <c r="M14" s="157"/>
      <c r="N14" s="43">
        <v>1</v>
      </c>
      <c r="O14" s="43">
        <v>5</v>
      </c>
      <c r="P14" s="37">
        <v>111</v>
      </c>
    </row>
    <row r="15" spans="1:16" x14ac:dyDescent="0.2">
      <c r="B15" s="156" t="s">
        <v>115</v>
      </c>
      <c r="C15" s="157"/>
      <c r="D15" s="41"/>
      <c r="E15" s="41"/>
      <c r="F15" s="41"/>
      <c r="G15" s="43">
        <v>3</v>
      </c>
      <c r="H15" s="43">
        <v>1</v>
      </c>
      <c r="I15" s="41"/>
      <c r="J15" s="41"/>
      <c r="K15" s="41"/>
      <c r="L15" s="158"/>
      <c r="M15" s="157"/>
      <c r="N15" s="41"/>
      <c r="O15" s="41"/>
      <c r="P15" s="37">
        <v>4</v>
      </c>
    </row>
    <row r="16" spans="1:16" x14ac:dyDescent="0.2">
      <c r="B16" s="156" t="s">
        <v>116</v>
      </c>
      <c r="C16" s="157"/>
      <c r="D16" s="41"/>
      <c r="E16" s="43">
        <v>12</v>
      </c>
      <c r="F16" s="43">
        <v>7</v>
      </c>
      <c r="G16" s="43">
        <v>7</v>
      </c>
      <c r="H16" s="41"/>
      <c r="I16" s="43">
        <v>1</v>
      </c>
      <c r="J16" s="43">
        <v>13</v>
      </c>
      <c r="K16" s="43">
        <v>1</v>
      </c>
      <c r="L16" s="158"/>
      <c r="M16" s="157"/>
      <c r="N16" s="41"/>
      <c r="O16" s="43">
        <v>3</v>
      </c>
      <c r="P16" s="37">
        <v>44</v>
      </c>
    </row>
    <row r="17" spans="2:18" x14ac:dyDescent="0.2">
      <c r="B17" s="156" t="s">
        <v>117</v>
      </c>
      <c r="C17" s="157"/>
      <c r="D17" s="41"/>
      <c r="E17" s="43">
        <v>1</v>
      </c>
      <c r="F17" s="41"/>
      <c r="G17" s="41"/>
      <c r="H17" s="41"/>
      <c r="I17" s="41"/>
      <c r="J17" s="41"/>
      <c r="K17" s="41"/>
      <c r="L17" s="158"/>
      <c r="M17" s="157"/>
      <c r="N17" s="41"/>
      <c r="O17" s="41"/>
      <c r="P17" s="37">
        <v>1</v>
      </c>
    </row>
    <row r="18" spans="2:18" x14ac:dyDescent="0.2">
      <c r="B18" s="156" t="s">
        <v>118</v>
      </c>
      <c r="C18" s="157"/>
      <c r="D18" s="41"/>
      <c r="E18" s="41"/>
      <c r="F18" s="41"/>
      <c r="G18" s="43">
        <v>1</v>
      </c>
      <c r="H18" s="41"/>
      <c r="I18" s="41"/>
      <c r="J18" s="41"/>
      <c r="K18" s="41"/>
      <c r="L18" s="158"/>
      <c r="M18" s="157"/>
      <c r="N18" s="43">
        <v>1</v>
      </c>
      <c r="O18" s="41"/>
      <c r="P18" s="37">
        <v>2</v>
      </c>
    </row>
    <row r="19" spans="2:18" x14ac:dyDescent="0.2">
      <c r="B19" s="156" t="s">
        <v>119</v>
      </c>
      <c r="C19" s="157"/>
      <c r="D19" s="41"/>
      <c r="E19" s="41"/>
      <c r="F19" s="43">
        <v>1</v>
      </c>
      <c r="G19" s="41"/>
      <c r="H19" s="41"/>
      <c r="I19" s="41"/>
      <c r="J19" s="41"/>
      <c r="K19" s="41"/>
      <c r="L19" s="158"/>
      <c r="M19" s="157"/>
      <c r="N19" s="41"/>
      <c r="O19" s="41"/>
      <c r="P19" s="37">
        <v>1</v>
      </c>
    </row>
    <row r="20" spans="2:18" x14ac:dyDescent="0.2">
      <c r="B20" s="156" t="s">
        <v>120</v>
      </c>
      <c r="C20" s="157"/>
      <c r="D20" s="43">
        <v>1</v>
      </c>
      <c r="E20" s="43">
        <v>23</v>
      </c>
      <c r="F20" s="43">
        <v>23</v>
      </c>
      <c r="G20" s="43">
        <v>39</v>
      </c>
      <c r="H20" s="43">
        <v>1</v>
      </c>
      <c r="I20" s="43">
        <v>9</v>
      </c>
      <c r="J20" s="43">
        <v>7</v>
      </c>
      <c r="K20" s="43">
        <v>2</v>
      </c>
      <c r="L20" s="161">
        <v>1</v>
      </c>
      <c r="M20" s="157"/>
      <c r="N20" s="41"/>
      <c r="O20" s="43">
        <v>6</v>
      </c>
      <c r="P20" s="37">
        <v>112</v>
      </c>
    </row>
    <row r="21" spans="2:18" x14ac:dyDescent="0.2">
      <c r="B21" s="156" t="s">
        <v>121</v>
      </c>
      <c r="C21" s="157"/>
      <c r="D21" s="41"/>
      <c r="E21" s="43">
        <v>2</v>
      </c>
      <c r="F21" s="43">
        <v>2</v>
      </c>
      <c r="G21" s="41"/>
      <c r="H21" s="41"/>
      <c r="I21" s="43">
        <v>1</v>
      </c>
      <c r="J21" s="41"/>
      <c r="K21" s="41"/>
      <c r="L21" s="158"/>
      <c r="M21" s="157"/>
      <c r="N21" s="41"/>
      <c r="O21" s="41"/>
      <c r="P21" s="37">
        <v>5</v>
      </c>
    </row>
    <row r="22" spans="2:18" x14ac:dyDescent="0.2">
      <c r="B22" s="156" t="s">
        <v>122</v>
      </c>
      <c r="C22" s="157"/>
      <c r="D22" s="41"/>
      <c r="E22" s="41"/>
      <c r="F22" s="41"/>
      <c r="G22" s="41"/>
      <c r="H22" s="41"/>
      <c r="I22" s="41"/>
      <c r="J22" s="43">
        <v>11</v>
      </c>
      <c r="K22" s="41"/>
      <c r="L22" s="158"/>
      <c r="M22" s="157"/>
      <c r="N22" s="41"/>
      <c r="O22" s="41"/>
      <c r="P22" s="37">
        <v>11</v>
      </c>
    </row>
    <row r="23" spans="2:18" x14ac:dyDescent="0.2">
      <c r="B23" s="159" t="s">
        <v>87</v>
      </c>
      <c r="C23" s="157"/>
      <c r="D23" s="42">
        <v>5</v>
      </c>
      <c r="E23" s="42">
        <v>112</v>
      </c>
      <c r="F23" s="42">
        <v>101</v>
      </c>
      <c r="G23" s="42">
        <v>157</v>
      </c>
      <c r="H23" s="42">
        <v>4</v>
      </c>
      <c r="I23" s="42">
        <v>52</v>
      </c>
      <c r="J23" s="42">
        <v>218</v>
      </c>
      <c r="K23" s="42">
        <v>14</v>
      </c>
      <c r="L23" s="160">
        <v>1</v>
      </c>
      <c r="M23" s="157"/>
      <c r="N23" s="42">
        <v>4</v>
      </c>
      <c r="O23" s="42">
        <v>26</v>
      </c>
      <c r="P23" s="37">
        <v>694</v>
      </c>
    </row>
    <row r="25" spans="2:18" x14ac:dyDescent="0.2">
      <c r="P25" s="36">
        <v>654</v>
      </c>
      <c r="R25" s="61">
        <f>+P23+P25</f>
        <v>1348</v>
      </c>
    </row>
    <row r="26" spans="2:18" x14ac:dyDescent="0.2">
      <c r="P26" s="61">
        <f>+P25+P23</f>
        <v>1348</v>
      </c>
      <c r="R26" s="36">
        <f>+R25/2</f>
        <v>674</v>
      </c>
    </row>
    <row r="27" spans="2:18" x14ac:dyDescent="0.2">
      <c r="P27" s="36">
        <v>1800</v>
      </c>
      <c r="R27" s="36">
        <f>+R26*4</f>
        <v>2696</v>
      </c>
    </row>
    <row r="28" spans="2:18" x14ac:dyDescent="0.2">
      <c r="P28" s="63">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62">
        <f>+H32*E32</f>
        <v>13.070987654320987</v>
      </c>
      <c r="M32" s="36">
        <v>675</v>
      </c>
      <c r="N32" s="36">
        <f>+M32/H32</f>
        <v>774.61629279811098</v>
      </c>
    </row>
    <row r="33" spans="5:14" x14ac:dyDescent="0.2">
      <c r="E33" s="36">
        <v>30</v>
      </c>
      <c r="F33" s="36">
        <f>+F30/3</f>
        <v>276</v>
      </c>
      <c r="G33" s="36">
        <v>694</v>
      </c>
      <c r="H33" s="36">
        <f>+G33/F33</f>
        <v>2.5144927536231885</v>
      </c>
      <c r="I33" s="62">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8"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6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Tercer trimestre (2)</vt:lpstr>
      <vt:lpstr>Resumen de 3 trimestre</vt:lpstr>
      <vt:lpstr>Hoja3</vt:lpstr>
      <vt:lpstr>primer </vt:lpstr>
      <vt:lpstr>2 do</vt:lpstr>
      <vt:lpstr>Hoja1</vt:lpstr>
      <vt:lpstr>' Semestral'!Área_de_impresión</vt:lpstr>
      <vt:lpstr>'Primer trimestre'!Área_de_impresión</vt:lpstr>
      <vt:lpstr>'segundo trimestre'!Área_de_impresión</vt:lpstr>
      <vt:lpstr>'Tercer trimestre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Dorifer Peña Espinal</cp:lastModifiedBy>
  <cp:revision/>
  <cp:lastPrinted>2022-10-15T20:32:49Z</cp:lastPrinted>
  <dcterms:created xsi:type="dcterms:W3CDTF">2021-03-22T15:50:10Z</dcterms:created>
  <dcterms:modified xsi:type="dcterms:W3CDTF">2022-10-17T19:45:05Z</dcterms:modified>
  <cp:category/>
  <cp:contentStatus/>
</cp:coreProperties>
</file>