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arch01\DPD\DPD-PPP\DPD-PPP-DIGEPRES\02. Seguimiento IGP\2023\4to Trim\"/>
    </mc:Choice>
  </mc:AlternateContent>
  <bookViews>
    <workbookView xWindow="-105" yWindow="-105" windowWidth="19425" windowHeight="10425" firstSheet="3" activeTab="3"/>
  </bookViews>
  <sheets>
    <sheet name="Primer trimestre" sheetId="2" state="hidden" r:id="rId1"/>
    <sheet name="segundo trimestre" sheetId="1" state="hidden" r:id="rId2"/>
    <sheet name=" Semestral" sheetId="6" state="hidden" r:id="rId3"/>
    <sheet name="4to. 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'4to. trimestre'!$A$1:$J$53</definedName>
    <definedName name="_xlnm.Print_Area" localSheetId="0">'Primer trimestre'!$A$1:$J$54</definedName>
    <definedName name="_xlnm.Print_Area" localSheetId="1">'segundo trimestre'!$A$1:$J$61</definedName>
  </definedNames>
  <calcPr calcId="162913"/>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I29" i="8" l="1"/>
  <c r="I25" i="8" l="1"/>
  <c r="J30" i="8" l="1"/>
  <c r="J29" i="8"/>
  <c r="F25" i="1" l="1"/>
  <c r="G20" i="9" l="1"/>
  <c r="G19" i="9"/>
  <c r="I19" i="9" s="1"/>
  <c r="F19" i="9"/>
  <c r="H19" i="9" s="1"/>
  <c r="G18" i="9"/>
  <c r="I18" i="9" s="1"/>
  <c r="F18" i="9"/>
  <c r="H18" i="9" s="1"/>
  <c r="G17" i="9"/>
  <c r="I17" i="9" s="1"/>
  <c r="F17" i="9"/>
  <c r="G16" i="9"/>
  <c r="I16" i="9" s="1"/>
  <c r="F16" i="9"/>
  <c r="G15" i="9"/>
  <c r="I15" i="9" s="1"/>
  <c r="F15" i="9"/>
  <c r="G14" i="9"/>
  <c r="F14" i="9"/>
  <c r="H14" i="9" s="1"/>
  <c r="G8" i="9"/>
  <c r="G7" i="9"/>
  <c r="F7" i="9"/>
  <c r="H7" i="9" s="1"/>
  <c r="G6" i="9"/>
  <c r="I6" i="9" s="1"/>
  <c r="F6" i="9"/>
  <c r="G5" i="9"/>
  <c r="F5" i="9"/>
  <c r="H5" i="9" s="1"/>
  <c r="G4" i="9"/>
  <c r="I4" i="9" s="1"/>
  <c r="F4" i="9"/>
  <c r="I5" i="9" l="1"/>
  <c r="H17" i="9"/>
  <c r="F8" i="9"/>
  <c r="I7" i="9"/>
  <c r="I14" i="9"/>
  <c r="F20" i="9"/>
  <c r="H20" i="9" s="1"/>
  <c r="H6" i="9"/>
  <c r="H16" i="9"/>
  <c r="M30" i="8"/>
  <c r="M29" i="8"/>
  <c r="I8" i="9"/>
  <c r="H15" i="9"/>
  <c r="H4" i="9"/>
  <c r="H8" i="9" s="1"/>
  <c r="I20" i="9" l="1"/>
  <c r="L30" i="8"/>
  <c r="K30" i="8"/>
  <c r="L29" i="8"/>
  <c r="K29" i="8"/>
  <c r="C15" i="8"/>
  <c r="J34" i="4" l="1"/>
  <c r="R26" i="4"/>
  <c r="R27" i="4" s="1"/>
  <c r="R25" i="4"/>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G20" i="5"/>
  <c r="F36" i="4" l="1"/>
  <c r="E16" i="5"/>
  <c r="E22" i="5" s="1"/>
  <c r="E24" i="5" l="1"/>
  <c r="E26" i="5"/>
  <c r="G22" i="5"/>
  <c r="G26" i="5" l="1"/>
  <c r="G24" i="5"/>
  <c r="B51" i="1"/>
  <c r="E30" i="1"/>
  <c r="E30" i="6" s="1"/>
  <c r="H30" i="1"/>
  <c r="H29" i="1"/>
  <c r="F29" i="2"/>
  <c r="F30" i="2"/>
  <c r="E30" i="2"/>
  <c r="E29" i="2"/>
  <c r="E29" i="6" s="1"/>
  <c r="E11" i="3"/>
  <c r="F12" i="3" l="1"/>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comments1.xml><?xml version="1.0" encoding="utf-8"?>
<comments xmlns="http://schemas.openxmlformats.org/spreadsheetml/2006/main">
  <authors>
    <author>Escania Navarro</author>
  </authors>
  <commentList>
    <comment ref="B37" authorId="0" shapeId="0">
      <text>
        <r>
          <rPr>
            <b/>
            <sz val="9"/>
            <color indexed="81"/>
            <rFont val="Tahoma"/>
            <family val="2"/>
          </rPr>
          <t>Escania Navarro:</t>
        </r>
        <r>
          <rPr>
            <sz val="9"/>
            <color indexed="81"/>
            <rFont val="Tahoma"/>
            <family val="2"/>
          </rPr>
          <t xml:space="preserve">
Retroalimentación pendiente de Juan.
Valorado con Melissa, justificar con la gestión operativo de la las comisiones permanentes. 
Citar otras 2 resoluciones de alto impacto que ameritaron varias reuniones de discusión para justificar la desviación de la meta física. </t>
        </r>
      </text>
    </comment>
  </commentList>
</comments>
</file>

<file path=xl/sharedStrings.xml><?xml version="1.0" encoding="utf-8"?>
<sst xmlns="http://schemas.openxmlformats.org/spreadsheetml/2006/main" count="474" uniqueCount="182">
  <si>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</si>
  <si>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</si>
  <si>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</si>
  <si>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</si>
  <si>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</si>
  <si>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</si>
  <si>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</si>
  <si>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</si>
  <si>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</si>
  <si>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</si>
  <si>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</si>
  <si>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</si>
  <si>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</si>
  <si>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</si>
  <si>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</si>
  <si>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</si>
  <si>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</si>
  <si>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</si>
  <si>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</si>
  <si>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</si>
  <si>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</si>
  <si>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</si>
  <si>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</si>
  <si>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</si>
  <si>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</si>
  <si>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</si>
  <si>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</si>
  <si>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</si>
  <si>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</si>
  <si>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</si>
  <si>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</si>
  <si>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</si>
  <si>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</si>
  <si>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</si>
  <si>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</si>
  <si>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</si>
  <si>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</si>
  <si>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</si>
  <si>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</si>
  <si>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</si>
  <si>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</si>
  <si>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</si>
  <si>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</si>
  <si>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</si>
  <si>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</si>
  <si>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</si>
  <si>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</si>
  <si>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</si>
  <si>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</si>
  <si>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</si>
  <si>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</si>
  <si>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</si>
  <si>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</si>
  <si>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</si>
  <si>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</si>
  <si>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</si>
  <si>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</si>
  <si>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</si>
  <si>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</si>
  <si>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</si>
  <si>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</si>
  <si>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</si>
  <si>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</si>
  <si>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</si>
  <si>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</si>
  <si>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</si>
  <si>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</si>
  <si>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</si>
  <si>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</si>
  <si>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</si>
  <si>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</si>
  <si>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</si>
  <si>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</si>
  <si>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</si>
  <si>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</si>
  <si>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</si>
  <si>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</si>
  <si>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</si>
  <si>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</si>
  <si>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</si>
  <si>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</si>
  <si>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</si>
  <si>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</si>
  <si>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</si>
  <si>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</si>
  <si>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</si>
  <si>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</si>
  <si>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</si>
  <si>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</si>
  <si>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</si>
  <si>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</si>
  <si>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</si>
  <si>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</si>
  <si>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ESTADO/ENTIDAD</t>
  </si>
  <si>
    <t>AFP ATLÁNTICO</t>
  </si>
  <si>
    <t>AFP CRECER</t>
  </si>
  <si>
    <t>AFP POPULAR</t>
  </si>
  <si>
    <t>AFP RESERVAS</t>
  </si>
  <si>
    <t>AFP ROMANA</t>
  </si>
  <si>
    <t>AFP SIEMBRA</t>
  </si>
  <si>
    <t>ARL SALUD SEGURA</t>
  </si>
  <si>
    <t>DGJP MH</t>
  </si>
  <si>
    <t>PP BANCO CENTRAL</t>
  </si>
  <si>
    <t>PP BANCO RESERVAS</t>
  </si>
  <si>
    <t>PPS INABIMA</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</si>
  <si>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</si>
  <si>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</si>
  <si>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</si>
  <si>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</si>
  <si>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</si>
  <si>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</si>
  <si>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</si>
  <si>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</si>
  <si>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Devueltas a Dictamen Discapacidad por Calidad</t>
  </si>
  <si>
    <t>Pendiente Revisión Solicitud por Calidad</t>
  </si>
  <si>
    <t>Solicitudes Revisadas por Calidad</t>
  </si>
  <si>
    <t>Gestionar Entrega de Dictamen</t>
  </si>
  <si>
    <t>Apelación en proceso CMN</t>
  </si>
  <si>
    <t>Solicitudes con Dictamenes Apelados</t>
  </si>
  <si>
    <t>Pendiente Revisión por CTD SIPEN</t>
  </si>
  <si>
    <t>Solicitudes Suspendidas</t>
  </si>
  <si>
    <t>Solicitudes Inactivas</t>
  </si>
  <si>
    <t>Otros</t>
  </si>
  <si>
    <t xml:space="preserve">Rubros de ejecucion </t>
  </si>
  <si>
    <t>Ejecutado Enero-junio 2022</t>
  </si>
  <si>
    <t>Acciones comunes</t>
  </si>
  <si>
    <t>Personas físicas y jurídicas reciben resoluciones de políticas, normativas</t>
  </si>
  <si>
    <t>Empresas administradoras de riesgos reciben servicios de evaluación, calif</t>
  </si>
  <si>
    <t>Acciones que no generan producción</t>
  </si>
  <si>
    <t xml:space="preserve">Detalle de ejecucion </t>
  </si>
  <si>
    <t>Presupuesto aprobado</t>
  </si>
  <si>
    <t>Disponibilidad</t>
  </si>
  <si>
    <t xml:space="preserve">% ejecucion </t>
  </si>
  <si>
    <t>Programación Semestral</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</si>
  <si>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</si>
  <si>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r>
      <rPr>
        <b/>
        <sz val="11"/>
        <rFont val="Calibri"/>
        <family val="2"/>
      </rPr>
      <t>Periodo</t>
    </r>
    <r>
      <rPr>
        <sz val="11"/>
        <rFont val="Calibri"/>
        <family val="2"/>
      </rPr>
      <t>: Primer Trimestre Enero-marzo 2022</t>
    </r>
  </si>
  <si>
    <r>
      <rPr>
        <b/>
        <sz val="11"/>
        <rFont val="Calibri"/>
        <family val="2"/>
      </rPr>
      <t>Periodo</t>
    </r>
    <r>
      <rPr>
        <sz val="11"/>
        <rFont val="Calibri"/>
        <family val="2"/>
      </rPr>
      <t>: Segundo  Trimestre abril-junio 2022</t>
    </r>
  </si>
  <si>
    <r>
      <rPr>
        <b/>
        <sz val="11"/>
        <rFont val="Calibri"/>
        <family val="2"/>
      </rPr>
      <t>Periodo</t>
    </r>
    <r>
      <rPr>
        <sz val="11"/>
        <rFont val="Calibri"/>
        <family val="2"/>
      </rPr>
      <t>: Primer Semestre Enero-Junio 2022</t>
    </r>
  </si>
  <si>
    <t>El CNSS logro aumentar las cantidades de reuniones al lograr el 106 % de la planificación previa.</t>
  </si>
  <si>
    <t xml:space="preserve">Nota: Las informaciones presentadas en el “cuadro de desempeño financiero” por programa son de autoría y responsabilidad de la institución. </t>
  </si>
  <si>
    <t xml:space="preserve">Nota:  Las informaciones presentadas en el “cuadro de desempeño financiero” por programa son de autoría y responsabilidad de la institución. </t>
  </si>
  <si>
    <t>Pendiente Revisión Solicitud Evaluación</t>
  </si>
  <si>
    <t>Pendiente Creación Final</t>
  </si>
  <si>
    <t>PRPN</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</si>
  <si>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</si>
  <si>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Cod.Producto</t>
  </si>
  <si>
    <t>Suma de Pres. Vigente Aprobado</t>
  </si>
  <si>
    <t>Suma de Total Librado</t>
  </si>
  <si>
    <t>Presupuestado</t>
  </si>
  <si>
    <t xml:space="preserve">Ejecucion </t>
  </si>
  <si>
    <t>%</t>
  </si>
  <si>
    <t>00</t>
  </si>
  <si>
    <t>01</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</si>
  <si>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</si>
  <si>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</si>
  <si>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</si>
  <si>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</si>
  <si>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</si>
  <si>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</si>
  <si>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</si>
  <si>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</si>
  <si>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</si>
  <si>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</si>
  <si>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</si>
  <si>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</si>
  <si>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</si>
  <si>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</si>
  <si>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</si>
  <si>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</si>
  <si>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</si>
  <si>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</si>
  <si>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</si>
  <si>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</si>
  <si>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v1</t>
  </si>
  <si>
    <r>
      <rPr>
        <b/>
        <sz val="11"/>
        <rFont val="Calibri"/>
        <family val="2"/>
      </rPr>
      <t>Periodo</t>
    </r>
    <r>
      <rPr>
        <sz val="11"/>
        <rFont val="Calibri"/>
        <family val="2"/>
      </rPr>
      <t>:  Trimestre Octubre-Diciembre 2023</t>
    </r>
  </si>
  <si>
    <r>
      <rPr>
        <b/>
        <i/>
        <sz val="11"/>
        <rFont val="Calibri"/>
        <family val="2"/>
        <scheme val="minor"/>
      </rPr>
      <t>Durante el 4to   trimestre del 2023,</t>
    </r>
    <r>
      <rPr>
        <i/>
        <sz val="11"/>
        <rFont val="Calibri"/>
        <family val="2"/>
        <scheme val="minor"/>
      </rPr>
      <t xml:space="preserve"> El Consejo Nacional de Seguridad Social (CNSS) logró realizar las convocatorias de sus sesiones programadas dando</t>
    </r>
    <r>
      <rPr>
        <b/>
        <i/>
        <sz val="11"/>
        <rFont val="Calibri"/>
        <family val="2"/>
        <scheme val="minor"/>
      </rPr>
      <t xml:space="preserve"> cumplimiento en un 100% del indicador de proceso como </t>
    </r>
    <r>
      <rPr>
        <i/>
        <sz val="11"/>
        <rFont val="Calibri"/>
        <family val="2"/>
        <scheme val="minor"/>
      </rPr>
      <t xml:space="preserve">parte de la política priorizada y la gestión operativa de las mesas de trabajo correspondiente a: sesiones ordinarias y extraordinarias del pleno del Consejo de Seguridad Social;  fueron ejecutadas un total de </t>
    </r>
    <r>
      <rPr>
        <b/>
        <i/>
        <sz val="11"/>
        <rFont val="Calibri"/>
        <family val="2"/>
        <scheme val="minor"/>
      </rPr>
      <t xml:space="preserve">05 de  sesiones ordinarias </t>
    </r>
    <r>
      <rPr>
        <i/>
        <sz val="11"/>
        <rFont val="Calibri"/>
        <family val="2"/>
        <scheme val="minor"/>
      </rPr>
      <t>que permitieron</t>
    </r>
    <r>
      <rPr>
        <b/>
        <i/>
        <sz val="11"/>
        <rFont val="Calibri"/>
        <family val="2"/>
        <scheme val="minor"/>
      </rPr>
      <t xml:space="preserve"> la emisión de 30 resoluciones de impacto ciudadano</t>
    </r>
    <r>
      <rPr>
        <i/>
        <sz val="11"/>
        <rFont val="Calibri"/>
        <family val="2"/>
        <scheme val="minor"/>
      </rPr>
      <t xml:space="preserve"> derivada de los insumos de las sesiones de trabajo de las comisiones permanentes:  Comisión Permanente Salud (CPS),  Comisión de Presupuesto Finanzas e Inversión (CPFeI), Comisión Permanente Reglamento (CPR), Comisión Permanente de Riesgo Laboral (CPRL), Comisión Permanente Pensiones (CPP), Comisión Especial de Reglamento (CE-RA) y Comisiones Especiales (CE).  
El resultado de desempeño del trimestre evaluado aporta al cierre efectivo del año con la emisión de 144 nuevas resoluciones durante el el periodo enero- diciembre 2023 destacando dentro esta la resolución que aprueba la ampliancición  en un 50% de la cobertura de medicamentos.  que representa un hito durante el 4to trimestre.
Este indicador en comparación con el 4to trimestre 2022, en el cual se registraron un total de 10 resoluciones, representa un aumento de un 200% con la ejecución de 30 resoluciones durante el 4to trimestre 2023 debido a la mejoras de procesos de gestión operativa de las mesas de trabajo de las comisiones permanentes, especiales, conjuntas así como la elaboración de propuestas y análisis con sustentos técnicos-jurídicos para  aprobación del Pleno del consejo del CNSS, consolidando la política priorizada de gestión institucional.</t>
    </r>
  </si>
  <si>
    <t xml:space="preserve">Para el cierre del 4to trimestre 2023 se implementó la Digitalización de todos los procesos operativos de las Comisiones Médicas Nacional y Regionales; en este sentido se pudo evidenciar una mejora significativa en el proceso de notificación de los Dictámenes del grado de la Discapacidad, con este logro se ha mejorado el uso del SIGEBEN, mediante los avances realizados a través del proyecto institucional de simplificación del la Gestión de Comisiones Médicas y continuando con las Capacitaciones técnicas a los Médicos Comisionados y al personal de las diferentes regionales como son Azua, Santiago y Santo Domingo proporcionando un aumento de la productividad de un 17% con relación al año 2022. Habiendo impactado a 530 afiliados mas que el cierre del 4to trimestre del 2022. </t>
  </si>
  <si>
    <t xml:space="preserve">En atención a la ejecución financiera el desvío con relación a la meta establecida en el sistema de la Dirección General de Compras y Contrataciones fue debido a que en el último trimestre se estuvo implementando  el Proyecto priorizada correspondiente a la  Digitalización del sistema SIGEBEN, dado que es una iniciativa presidencial dentro de la estrategia Burocracia cero se priorizó la participación de los médicos comisionados estuvieron en capacitaciones recurrentes y talleres por lo que las notificaciones que impactaron proporcionalmente a la cantidad de notificaciones y por ende el gasto por emisión de dictámenes disminuyeron en este ultimo trimestre en relación a lo proyectado.
</t>
  </si>
  <si>
    <t>Informe Operativo Físico Financiero</t>
  </si>
  <si>
    <t>La ejecución física financiera se refleja con aumento debido  a las sesiones extraordinarias realizadas por las comisiones permanentes y especiales para poder elaborar y consensuar la propuesta efectiva para el ajuste/aumento de la cobertura de medicamentos que presentaba un rezago y reflejaba en la ciudadanía un aumento constate del gasto del bolsillo, lo anterior aumentó proporcionalmente el gasto destinado.</t>
  </si>
  <si>
    <t xml:space="preserve">Para el  el primer trimestre 2024 estaremos enfocados en lograr realizar procesos de seguimiento de puntos y plenarias a fin de dar respuesta a los 8 temas pendientes identificados derivados de reuniones técnicas previas marcando los recursos de apelación, así como las nuevas demandas. 							 Por otro lado, se proyecta  con la tendencia de cumplimiento y monitoreo de las metas físicas y financiera de los monitoreos; a nivel financiero realizar los ajustes correspondientes derivados de la ultima ejecución. El Consejo Nacional de Seguridad Social ha planificado un total de 90 iniciativas operativas para el año 2024, que incluyen 4 proyectos anteriores y cuentan con un presupuesto de RD$ 345,000,000.00. En cuanto a los objetivos específicos, se espera emitir 110 resoluciones, realizar 2500 dictámenes de evaluación médica de la discapacidad y gestionar 1500 pensiones a través de la División de Convenios Internacionales. Los puntos de mejoras se califican en: Mejorar la distribución de fondos presupuestarios a base del resultado de programa, automatizar la generacion y registro de datos y optimizar el procesos de programación fisico - financiera.
Por lo que tenemos en carpeta proyectos institucionales para mejorar los procesos misionales a base aplicar sistemas de información automatizados de alcance a los productos misionales que permitan: Asignación efectiva de recursos, programación de actividades y seguimiento y control de cumplimiento.
</t>
  </si>
  <si>
    <t xml:space="preserve">Directora  de Planificación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</si>
</sst>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sz val="9"/>
      <color indexed="81"/>
      <name val="Tahoma"/>
      <family val="2"/>
    </font>
    <font>
      <b/>
      <sz val="9"/>
      <color indexed="81"/>
      <name val="Tahoma"/>
      <family val="2"/>
    </font>
    <font>
      <i/>
      <sz val="11"/>
      <name val="Calibri"/>
      <family val="2"/>
      <scheme val="minor"/>
    </font>
    <font>
      <b/>
      <i/>
      <sz val="11"/>
      <name val="Calibri"/>
      <family val="2"/>
      <scheme val="minor"/>
    </font>
  </fonts>
  <fills count="15">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s>
  <borders count="6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53">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0" fontId="16" fillId="0" borderId="28" xfId="0" applyFont="1" applyBorder="1" applyAlignment="1" applyProtection="1">
      <alignment vertical="center" wrapText="1"/>
      <protection locked="0"/>
    </xf>
    <xf numFmtId="165"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protection locked="0"/>
    </xf>
    <xf numFmtId="10" fontId="0" fillId="0" borderId="0" xfId="2" applyNumberFormat="1" applyFont="1" applyAlignment="1">
      <alignment vertical="center"/>
    </xf>
    <xf numFmtId="0" fontId="0" fillId="9" borderId="0" xfId="0" applyFill="1" applyAlignment="1">
      <alignment vertical="center"/>
    </xf>
    <xf numFmtId="43" fontId="0" fillId="9" borderId="0" xfId="1" applyFont="1" applyFill="1" applyAlignment="1">
      <alignment vertical="center"/>
    </xf>
    <xf numFmtId="0" fontId="11" fillId="0" borderId="0" xfId="0" applyFont="1" applyAlignment="1" applyProtection="1">
      <alignment vertical="center"/>
      <protection locked="0"/>
    </xf>
    <xf numFmtId="0" fontId="21" fillId="0" borderId="18" xfId="0" applyFont="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43" fontId="13" fillId="6" borderId="25" xfId="6" applyFont="1" applyFill="1" applyBorder="1" applyAlignment="1">
      <alignment horizontal="center" vertical="center" wrapText="1"/>
    </xf>
    <xf numFmtId="43" fontId="13" fillId="6" borderId="26" xfId="6" applyFont="1" applyFill="1" applyBorder="1" applyAlignment="1">
      <alignment horizontal="center" vertical="center" wrapText="1"/>
    </xf>
    <xf numFmtId="39" fontId="16" fillId="0" borderId="27" xfId="1" applyNumberFormat="1" applyFont="1" applyFill="1" applyBorder="1" applyAlignment="1" applyProtection="1">
      <alignment horizontal="center" vertical="center" wrapText="1"/>
      <protection locked="0"/>
    </xf>
    <xf numFmtId="39" fontId="16" fillId="0" borderId="28" xfId="1" applyNumberFormat="1" applyFont="1" applyFill="1" applyBorder="1" applyAlignment="1" applyProtection="1">
      <alignment horizontal="center" vertical="center" wrapText="1"/>
      <protection locked="0"/>
    </xf>
    <xf numFmtId="39" fontId="16" fillId="0" borderId="25" xfId="1" applyNumberFormat="1" applyFont="1" applyFill="1" applyBorder="1" applyAlignment="1" applyProtection="1">
      <alignment horizontal="center" vertical="center" wrapText="1"/>
      <protection locked="0"/>
    </xf>
    <xf numFmtId="39" fontId="16" fillId="0" borderId="36" xfId="1" applyNumberFormat="1" applyFont="1" applyFill="1" applyBorder="1" applyAlignment="1" applyProtection="1">
      <alignment horizontal="center" vertical="center" wrapText="1"/>
      <protection locked="0"/>
    </xf>
    <xf numFmtId="39" fontId="16" fillId="0" borderId="24" xfId="1" applyNumberFormat="1" applyFont="1" applyFill="1" applyBorder="1" applyAlignment="1" applyProtection="1">
      <alignment horizontal="center" vertical="center" wrapText="1"/>
      <protection locked="0"/>
    </xf>
    <xf numFmtId="10" fontId="16" fillId="0" borderId="28" xfId="2" applyNumberFormat="1" applyFont="1" applyFill="1" applyBorder="1" applyAlignment="1" applyProtection="1">
      <alignment horizontal="center" vertical="center" wrapText="1"/>
    </xf>
    <xf numFmtId="10" fontId="16" fillId="0" borderId="29" xfId="2" applyNumberFormat="1" applyFont="1" applyFill="1" applyBorder="1" applyAlignment="1" applyProtection="1">
      <alignment horizontal="center" vertical="center" wrapText="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0" fontId="40" fillId="0" borderId="18" xfId="0" applyFont="1" applyFill="1" applyBorder="1" applyAlignment="1" applyProtection="1">
      <alignment horizontal="left" vertical="center" wrapText="1"/>
      <protection locked="0"/>
    </xf>
    <xf numFmtId="0" fontId="21" fillId="0" borderId="18" xfId="0" applyFont="1" applyFill="1" applyBorder="1" applyAlignment="1" applyProtection="1">
      <alignment horizontal="left" vertical="center" wrapText="1"/>
      <protection locked="0"/>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xf numFmtId="0" fontId="9" fillId="10" borderId="37" xfId="0" applyFont="1" applyFill="1" applyBorder="1" applyAlignment="1" applyProtection="1">
      <alignment vertical="center" wrapText="1"/>
      <protection locked="0"/>
    </xf>
    <xf numFmtId="0" fontId="21" fillId="10" borderId="57" xfId="0" applyFont="1" applyFill="1" applyBorder="1" applyAlignment="1" applyProtection="1">
      <alignment horizontal="left" vertical="center" wrapText="1"/>
      <protection locked="0"/>
    </xf>
    <xf numFmtId="0" fontId="21" fillId="10" borderId="58" xfId="0" applyFont="1" applyFill="1" applyBorder="1" applyAlignment="1" applyProtection="1">
      <alignment horizontal="left" vertical="center" wrapText="1"/>
      <protection locked="0"/>
    </xf>
    <xf numFmtId="0" fontId="21" fillId="10" borderId="0" xfId="0" applyFont="1" applyFill="1" applyBorder="1" applyAlignment="1" applyProtection="1">
      <alignment horizontal="left" vertical="center" wrapText="1"/>
      <protection locked="0"/>
    </xf>
    <xf numFmtId="0" fontId="3" fillId="9" borderId="37" xfId="0" applyFont="1" applyFill="1" applyBorder="1" applyAlignment="1">
      <alignment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3" fillId="9" borderId="17" xfId="0" applyFont="1" applyFill="1" applyBorder="1" applyAlignment="1">
      <alignment vertical="center" wrapText="1"/>
    </xf>
    <xf numFmtId="0" fontId="5" fillId="2" borderId="0"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3" fillId="9" borderId="63" xfId="0" applyFont="1" applyFill="1" applyBorder="1" applyAlignment="1">
      <alignment vertical="center" wrapText="1"/>
    </xf>
    <xf numFmtId="0" fontId="6" fillId="0" borderId="64" xfId="0" applyFont="1" applyBorder="1" applyAlignment="1">
      <alignment horizontal="center" vertical="center" wrapText="1"/>
    </xf>
    <xf numFmtId="0" fontId="0" fillId="0" borderId="0" xfId="0" applyBorder="1" applyAlignment="1">
      <alignment horizontal="center" vertical="center"/>
    </xf>
    <xf numFmtId="0" fontId="0" fillId="3" borderId="0" xfId="0" applyFill="1" applyBorder="1" applyAlignment="1">
      <alignment horizontal="center" vertical="center"/>
    </xf>
    <xf numFmtId="0" fontId="7" fillId="4" borderId="0" xfId="0" applyFont="1" applyFill="1" applyBorder="1" applyAlignment="1">
      <alignment horizontal="left" vertical="center"/>
    </xf>
    <xf numFmtId="0" fontId="8" fillId="5" borderId="0" xfId="0" applyFont="1" applyFill="1" applyBorder="1" applyAlignment="1">
      <alignment horizontal="left" vertical="center"/>
    </xf>
    <xf numFmtId="0" fontId="21" fillId="0" borderId="0" xfId="0" applyFont="1" applyBorder="1" applyAlignment="1" applyProtection="1">
      <alignment horizontal="left" vertical="center" wrapText="1"/>
      <protection locked="0"/>
    </xf>
    <xf numFmtId="0" fontId="0" fillId="0" borderId="0" xfId="0" applyBorder="1" applyAlignment="1">
      <alignment vertical="center"/>
    </xf>
    <xf numFmtId="0" fontId="15" fillId="8" borderId="65" xfId="0" applyFont="1" applyFill="1" applyBorder="1" applyAlignment="1">
      <alignment horizontal="center" vertical="center" wrapText="1"/>
    </xf>
    <xf numFmtId="0" fontId="15" fillId="8" borderId="66" xfId="0" applyFont="1" applyFill="1" applyBorder="1" applyAlignment="1">
      <alignment horizontal="center" vertical="center" wrapText="1"/>
    </xf>
    <xf numFmtId="0" fontId="16" fillId="0" borderId="27" xfId="0" applyFont="1" applyBorder="1" applyAlignment="1" applyProtection="1">
      <alignment horizontal="left" vertical="center" wrapText="1"/>
      <protection locked="0"/>
    </xf>
    <xf numFmtId="167" fontId="16" fillId="0" borderId="29" xfId="0" applyNumberFormat="1" applyFont="1" applyBorder="1" applyAlignment="1" applyProtection="1">
      <alignment horizontal="center" vertical="center" wrapText="1"/>
      <protection locked="0"/>
    </xf>
    <xf numFmtId="0" fontId="8" fillId="0" borderId="0" xfId="0" applyFont="1" applyBorder="1" applyAlignment="1">
      <alignment horizontal="left" vertical="center"/>
    </xf>
    <xf numFmtId="0" fontId="40" fillId="0" borderId="0"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8" fillId="5" borderId="0" xfId="0" applyFont="1" applyFill="1" applyBorder="1" applyAlignment="1">
      <alignment horizontal="left" vertical="center" wrapText="1"/>
    </xf>
    <xf numFmtId="0" fontId="21" fillId="0" borderId="17"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18" fillId="0" borderId="17" xfId="0" applyFont="1" applyBorder="1" applyAlignment="1">
      <alignment horizontal="left" vertical="center" wrapText="1"/>
    </xf>
    <xf numFmtId="0" fontId="18" fillId="0" borderId="0" xfId="0" applyFont="1" applyBorder="1" applyAlignment="1">
      <alignment horizontal="left" vertical="center" wrapText="1"/>
    </xf>
    <xf numFmtId="0" fontId="18" fillId="0" borderId="18" xfId="0" applyFont="1" applyBorder="1" applyAlignment="1">
      <alignment horizontal="left" vertical="center" wrapText="1"/>
    </xf>
    <xf numFmtId="0" fontId="11" fillId="0" borderId="17"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11" fillId="0" borderId="18" xfId="0" applyFont="1" applyBorder="1" applyAlignment="1" applyProtection="1">
      <alignment vertical="center"/>
      <protection locked="0"/>
    </xf>
    <xf numFmtId="0" fontId="11" fillId="0" borderId="17"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cellXfs>
  <cellStyles count="7">
    <cellStyle name="Millares" xfId="1" builtinId="3"/>
    <cellStyle name="Millares 2" xfId="6"/>
    <cellStyle name="Normal" xfId="0" builtinId="0"/>
    <cellStyle name="Normal 2" xfId="3"/>
    <cellStyle name="Normal 3" xfId="4"/>
    <cellStyle name="Porcentaje" xfId="2" builtinId="5"/>
    <cellStyle name="Porcentaje 2" xfId="5"/>
  </cellStyles>
  <dxfs count="76">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cis Encarnación" refreshedDate="44847.57338923611" createdVersion="6" refreshedVersion="6" minRefreshableVersion="3" recordCount="13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16">
      <pivotArea dataOnly="0" labelOnly="1" grandRow="1" outline="0" fieldPosition="0"/>
    </format>
    <format dxfId="15">
      <pivotArea outline="0" fieldPosition="0">
        <references count="1">
          <reference field="4294967294" count="1">
            <x v="0"/>
          </reference>
        </references>
      </pivotArea>
    </format>
    <format dxfId="14">
      <pivotArea outline="0" fieldPosition="0">
        <references count="1">
          <reference field="4294967294" count="1">
            <x v="1"/>
          </reference>
        </references>
      </pivotArea>
    </format>
    <format dxfId="1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25">
      <pivotArea dataOnly="0" labelOnly="1" grandRow="1" outline="0" fieldPosition="0"/>
    </format>
    <format dxfId="24">
      <pivotArea dataOnly="0" labelOnly="1" outline="0" fieldPosition="0">
        <references count="2">
          <reference field="14" count="1" selected="0">
            <x v="0"/>
          </reference>
          <reference field="15" count="1">
            <x v="1"/>
          </reference>
        </references>
      </pivotArea>
    </format>
    <format dxfId="23">
      <pivotArea dataOnly="0" labelOnly="1" outline="0" fieldPosition="0">
        <references count="2">
          <reference field="14" count="1" selected="0">
            <x v="1"/>
          </reference>
          <reference field="15" count="1">
            <x v="0"/>
          </reference>
        </references>
      </pivotArea>
    </format>
    <format dxfId="22">
      <pivotArea dataOnly="0" labelOnly="1" outline="0" fieldPosition="0">
        <references count="2">
          <reference field="14" count="1" selected="0">
            <x v="2"/>
          </reference>
          <reference field="15" count="1">
            <x v="3"/>
          </reference>
        </references>
      </pivotArea>
    </format>
    <format dxfId="21">
      <pivotArea dataOnly="0" labelOnly="1" outline="0" fieldPosition="0">
        <references count="2">
          <reference field="14" count="1" selected="0">
            <x v="3"/>
          </reference>
          <reference field="15" count="1">
            <x v="2"/>
          </reference>
        </references>
      </pivotArea>
    </format>
    <format dxfId="20">
      <pivotArea dataOnly="0" labelOnly="1" outline="0" fieldPosition="0">
        <references count="2">
          <reference field="14" count="1" selected="0">
            <x v="4"/>
          </reference>
          <reference field="15" count="1">
            <x v="4"/>
          </reference>
        </references>
      </pivotArea>
    </format>
    <format dxfId="19">
      <pivotArea outline="0" fieldPosition="0">
        <references count="1">
          <reference field="4294967294" count="1">
            <x v="0"/>
          </reference>
        </references>
      </pivotArea>
    </format>
    <format dxfId="18">
      <pivotArea outline="0" fieldPosition="0">
        <references count="1">
          <reference field="4294967294" count="1">
            <x v="1"/>
          </reference>
        </references>
      </pivotArea>
    </format>
    <format dxfId="17">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13" displayName="Tabla13" ref="A28:J30" totalsRowShown="0" headerRowDxfId="75" dataDxfId="73" headerRowBorderDxfId="74" tableBorderDxfId="72" totalsRowBorderDxfId="71">
  <tableColumns count="10">
    <tableColumn id="1" name="Producto" dataDxfId="70"/>
    <tableColumn id="2" name="Indicador" dataDxfId="69"/>
    <tableColumn id="3" name="Física_x000a_(A)" dataDxfId="68"/>
    <tableColumn id="4" name="Financiera_x000a_(B)" dataDxfId="67"/>
    <tableColumn id="9" name="Física_x000a_(C)" dataDxfId="66">
      <calculatedColumnFormula>+Tabla13[[#This Row],[Física
(A)]]/4</calculatedColumnFormula>
    </tableColumn>
    <tableColumn id="10" name="Financiera_x000a_(D)" dataDxfId="65">
      <calculatedColumnFormula>+Tabla13[[#This Row],[Financiera
(B)]]/4</calculatedColumnFormula>
    </tableColumn>
    <tableColumn id="5" name="Física _x000a_(E)" dataDxfId="64"/>
    <tableColumn id="6" name="Financiera _x000a_ (F)" dataDxfId="63">
      <calculatedColumnFormula>+#REF!</calculatedColumnFormula>
    </tableColumn>
    <tableColumn id="7" name="Física _x000a_(%)_x000a_ G=E/C" dataDxfId="62" dataCellStyle="Porcentaje">
      <calculatedColumnFormula>IF(G29&gt;0,G29/C29,0)</calculatedColumnFormula>
    </tableColumn>
    <tableColumn id="8" name="Financiero _x000a_(%) _x000a_H=F/D" dataDxfId="6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 name="Tabla1" displayName="Tabla1" ref="A28:J30" totalsRowShown="0" headerRowDxfId="60" dataDxfId="58" headerRowBorderDxfId="59" tableBorderDxfId="57" totalsRowBorderDxfId="56">
  <tableColumns count="10">
    <tableColumn id="1" name="Producto" dataDxfId="55"/>
    <tableColumn id="2" name="Indicador" dataDxfId="54"/>
    <tableColumn id="3" name="Física_x000a_(A)" dataDxfId="53"/>
    <tableColumn id="4" name="Financiera_x000a_(B)" dataDxfId="52"/>
    <tableColumn id="9" name="Física_x000a_(C)" dataDxfId="51">
      <calculatedColumnFormula>+Hoja3!D3</calculatedColumnFormula>
    </tableColumn>
    <tableColumn id="10" name="Financiera_x000a_(D)" dataDxfId="50">
      <calculatedColumnFormula>+Tabla1[[#This Row],[Financiera
(B)]]/4</calculatedColumnFormula>
    </tableColumn>
    <tableColumn id="5" name="Física _x000a_(E)" dataDxfId="49">
      <calculatedColumnFormula>+Tabla13[[#This Row],[Física 
(E)]]+Tabla1[[#This Row],[Física
(C)]]</calculatedColumnFormula>
    </tableColumn>
    <tableColumn id="6" name="Financiera _x000a_ (F)" dataDxfId="48">
      <calculatedColumnFormula>+#REF!</calculatedColumnFormula>
    </tableColumn>
    <tableColumn id="7" name="Física _x000a_(%)_x000a_ G=E/C" dataDxfId="47" dataCellStyle="Porcentaje">
      <calculatedColumnFormula>IF(G29&gt;0,G29/C29,0)</calculatedColumnFormula>
    </tableColumn>
    <tableColumn id="8"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6" name="Tabla17" displayName="Tabla17" ref="A28:J30" totalsRowShown="0" headerRowDxfId="45" dataDxfId="43" headerRowBorderDxfId="44" tableBorderDxfId="42" totalsRowBorderDxfId="41">
  <tableColumns count="10">
    <tableColumn id="1" name="Producto" dataDxfId="40"/>
    <tableColumn id="2" name="Indicador" dataDxfId="39"/>
    <tableColumn id="3" name="Física_x000a_(A)" dataDxfId="38"/>
    <tableColumn id="4" name="Financiera_x000a_(B)" dataDxfId="37"/>
    <tableColumn id="9" name="Física_x000a_(C)" dataDxfId="36">
      <calculatedColumnFormula>+Tabla1[[#This Row],[Física
(C)]]+Tabla13[[#This Row],[Física
(C)]]</calculatedColumnFormula>
    </tableColumn>
    <tableColumn id="10" name="Financiera_x000a_(D)" dataDxfId="35">
      <calculatedColumnFormula>+Tabla13[[#This Row],[Financiera
(D)]]+Tabla1[[#This Row],[Financiera
(D)]]</calculatedColumnFormula>
    </tableColumn>
    <tableColumn id="5" name="Física _x000a_(E)" dataDxfId="34">
      <calculatedColumnFormula>+Tabla13[[#This Row],[Física 
(E)]]+Tabla1[[#This Row],[Física 
(E)]]</calculatedColumnFormula>
    </tableColumn>
    <tableColumn id="6" name="Financiera _x000a_ (F)" dataDxfId="33">
      <calculatedColumnFormula>+#REF!</calculatedColumnFormula>
    </tableColumn>
    <tableColumn id="7" name="Física _x000a_(%)_x000a_ G=E/C" dataDxfId="32" dataCellStyle="Porcentaje">
      <calculatedColumnFormula>IF(G29&gt;0,G29/C29,0)</calculatedColumnFormula>
    </tableColumn>
    <tableColumn id="8"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7" name="Tabla18" displayName="Tabla18" ref="A28:J30" totalsRowShown="0" headerRowDxfId="30" dataDxfId="28" headerRowBorderDxfId="29" tableBorderDxfId="27" totalsRowBorderDxfId="26">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+Tabla18[[#This Row],[Física 
(E)]]/Tabla18[[#This Row],[Física
(C)]]</calculatedColumnFormula>
    </tableColumn>
    <tableColumn id="8" name="Financiero _x000a_(%) _x000a_H=F/D" dataDxfId="0">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4" displayName="Tabla4" ref="B3:G6" totalsRowShown="0" headerRowDxfId="12" headerRowCellStyle="Millares">
  <autoFilter ref="B3:G6"/>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6.xml><?xml version="1.0" encoding="utf-8"?>
<table xmlns="http://schemas.openxmlformats.org/spreadsheetml/2006/main" id="5" name="Tabla46" displayName="Tabla46" ref="B9:G12" totalsRowShown="0" headerRowDxfId="11" headerRowCellStyle="Millares">
  <autoFilter ref="B9:G12"/>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7.xml><?xml version="1.0" encoding="utf-8"?>
<table xmlns="http://schemas.openxmlformats.org/spreadsheetml/2006/main" id="3" name="Tabla14" displayName="Tabla14" ref="D11:E16" totalsRowShown="0">
  <tableColumns count="2">
    <tableColumn id="1" name="Rubros de ejecucion "/>
    <tableColumn id="2" name="Ejecutado Enero-junio 2022" dataDxfId="1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93" t="s">
        <v>0</v>
      </c>
      <c r="C1" s="94"/>
      <c r="D1" s="94"/>
      <c r="E1" s="94"/>
      <c r="F1" s="94"/>
      <c r="G1" s="94"/>
      <c r="H1" s="94"/>
      <c r="I1" s="94"/>
      <c r="J1" s="95"/>
    </row>
    <row r="2" spans="1:30" ht="21.75" thickBot="1" x14ac:dyDescent="0.3">
      <c r="A2" s="19"/>
      <c r="B2" s="96" t="s">
        <v>1</v>
      </c>
      <c r="C2" s="97"/>
      <c r="D2" s="96" t="s">
        <v>2</v>
      </c>
      <c r="E2" s="97"/>
      <c r="F2" s="97"/>
      <c r="G2" s="97"/>
      <c r="H2" s="98"/>
      <c r="I2" s="1" t="s">
        <v>3</v>
      </c>
      <c r="J2" s="2" t="s">
        <v>4</v>
      </c>
    </row>
    <row r="3" spans="1:30" ht="21.75" thickBot="1" x14ac:dyDescent="0.3">
      <c r="A3" s="20"/>
      <c r="B3" s="99"/>
      <c r="C3" s="100"/>
      <c r="D3" s="99"/>
      <c r="E3" s="100"/>
      <c r="F3" s="100"/>
      <c r="G3" s="100"/>
      <c r="H3" s="101"/>
      <c r="I3" s="24"/>
      <c r="J3" s="25"/>
    </row>
    <row r="4" spans="1:30" x14ac:dyDescent="0.25">
      <c r="A4" s="89"/>
      <c r="B4" s="90"/>
      <c r="C4" s="90"/>
      <c r="D4" s="91"/>
      <c r="E4" s="91"/>
      <c r="F4" s="91"/>
      <c r="G4" s="91"/>
      <c r="H4" s="91"/>
      <c r="I4" s="90"/>
      <c r="J4" s="92"/>
    </row>
    <row r="5" spans="1:30" ht="3" customHeight="1" x14ac:dyDescent="0.25">
      <c r="A5" s="104"/>
      <c r="B5" s="105"/>
      <c r="C5" s="105"/>
      <c r="D5" s="105"/>
      <c r="E5" s="105"/>
      <c r="F5" s="105"/>
      <c r="G5" s="105"/>
      <c r="H5" s="105"/>
      <c r="I5" s="105"/>
      <c r="J5" s="106"/>
    </row>
    <row r="6" spans="1:30" ht="15.75" x14ac:dyDescent="0.25">
      <c r="A6" s="107" t="s">
        <v>5</v>
      </c>
      <c r="B6" s="108"/>
      <c r="C6" s="108"/>
      <c r="D6" s="108"/>
      <c r="E6" s="108"/>
      <c r="F6" s="108"/>
      <c r="G6" s="108"/>
      <c r="H6" s="108"/>
      <c r="I6" s="108"/>
      <c r="J6" s="109"/>
    </row>
    <row r="7" spans="1:30" ht="15.75" x14ac:dyDescent="0.25">
      <c r="A7" s="110" t="s">
        <v>6</v>
      </c>
      <c r="B7" s="111"/>
      <c r="C7" s="111"/>
      <c r="D7" s="111"/>
      <c r="E7" s="111"/>
      <c r="F7" s="111"/>
      <c r="G7" s="111"/>
      <c r="H7" s="111"/>
      <c r="I7" s="111"/>
      <c r="J7" s="112"/>
    </row>
    <row r="8" spans="1:30" ht="14.45" customHeight="1" x14ac:dyDescent="0.25">
      <c r="A8" s="30" t="s">
        <v>7</v>
      </c>
      <c r="B8" s="102" t="s">
        <v>8</v>
      </c>
      <c r="C8" s="102"/>
      <c r="D8" s="102"/>
      <c r="E8" s="102"/>
      <c r="F8" s="102"/>
      <c r="G8" s="102"/>
      <c r="H8" s="102"/>
      <c r="I8" s="102"/>
      <c r="J8" s="102"/>
      <c r="K8" s="103"/>
      <c r="L8" s="103"/>
      <c r="M8" s="103"/>
      <c r="N8" s="103"/>
      <c r="O8" s="103"/>
      <c r="P8" s="103"/>
      <c r="Q8" s="103"/>
      <c r="R8" s="103"/>
      <c r="S8" s="103"/>
      <c r="T8" s="103"/>
      <c r="U8" s="103"/>
      <c r="V8" s="103"/>
      <c r="W8" s="103"/>
      <c r="X8" s="103"/>
      <c r="Y8" s="103"/>
      <c r="Z8" s="103"/>
      <c r="AA8" s="103"/>
      <c r="AB8" s="103"/>
      <c r="AC8" s="103"/>
      <c r="AD8" s="103"/>
    </row>
    <row r="9" spans="1:30" ht="15" customHeight="1" x14ac:dyDescent="0.25">
      <c r="A9" s="21" t="s">
        <v>9</v>
      </c>
      <c r="B9" s="102" t="s">
        <v>10</v>
      </c>
      <c r="C9" s="102"/>
      <c r="D9" s="102"/>
      <c r="E9" s="102"/>
      <c r="F9" s="102"/>
      <c r="G9" s="102"/>
      <c r="H9" s="102"/>
      <c r="I9" s="102"/>
      <c r="J9" s="102"/>
      <c r="K9" s="103"/>
      <c r="L9" s="103"/>
      <c r="M9" s="103"/>
      <c r="N9" s="103"/>
      <c r="O9" s="103"/>
      <c r="P9" s="103"/>
      <c r="Q9" s="103"/>
      <c r="R9" s="103"/>
      <c r="S9" s="103"/>
      <c r="T9" s="103"/>
      <c r="U9" s="103"/>
      <c r="V9" s="103"/>
      <c r="W9" s="103"/>
      <c r="X9" s="103"/>
      <c r="Y9" s="103"/>
      <c r="Z9" s="103"/>
      <c r="AA9" s="103"/>
      <c r="AB9" s="103"/>
      <c r="AC9" s="103"/>
      <c r="AD9" s="103"/>
    </row>
    <row r="10" spans="1:30" ht="14.45" customHeight="1" x14ac:dyDescent="0.25">
      <c r="A10" s="31" t="s">
        <v>11</v>
      </c>
      <c r="B10" s="102" t="s">
        <v>12</v>
      </c>
      <c r="C10" s="102"/>
      <c r="D10" s="102"/>
      <c r="E10" s="102"/>
      <c r="F10" s="102"/>
      <c r="G10" s="102"/>
      <c r="H10" s="102"/>
      <c r="I10" s="102"/>
      <c r="J10" s="102"/>
      <c r="K10" s="103"/>
      <c r="L10" s="103"/>
      <c r="M10" s="103"/>
      <c r="N10" s="103"/>
      <c r="O10" s="103"/>
      <c r="P10" s="103"/>
      <c r="Q10" s="103"/>
      <c r="R10" s="103"/>
      <c r="S10" s="103"/>
      <c r="T10" s="103"/>
      <c r="U10" s="103"/>
      <c r="V10" s="103"/>
      <c r="W10" s="103"/>
      <c r="X10" s="103"/>
      <c r="Y10" s="103"/>
      <c r="Z10" s="103"/>
      <c r="AA10" s="103"/>
      <c r="AB10" s="103"/>
      <c r="AC10" s="103"/>
      <c r="AD10" s="103"/>
    </row>
    <row r="11" spans="1:30" ht="48" customHeight="1" x14ac:dyDescent="0.25">
      <c r="A11" s="3" t="s">
        <v>13</v>
      </c>
      <c r="B11" s="113" t="s">
        <v>14</v>
      </c>
      <c r="C11" s="114"/>
      <c r="D11" s="114"/>
      <c r="E11" s="114"/>
      <c r="F11" s="114"/>
      <c r="G11" s="114"/>
      <c r="H11" s="114"/>
      <c r="I11" s="114"/>
      <c r="J11" s="115"/>
    </row>
    <row r="12" spans="1:30" ht="28.15" customHeight="1" x14ac:dyDescent="0.25">
      <c r="A12" s="3" t="s">
        <v>15</v>
      </c>
      <c r="B12" s="116" t="s">
        <v>16</v>
      </c>
      <c r="C12" s="117"/>
      <c r="D12" s="117"/>
      <c r="E12" s="117"/>
      <c r="F12" s="117"/>
      <c r="G12" s="117"/>
      <c r="H12" s="117"/>
      <c r="I12" s="117"/>
      <c r="J12" s="118"/>
    </row>
    <row r="13" spans="1:30" ht="15.75" x14ac:dyDescent="0.25">
      <c r="A13" s="107" t="s">
        <v>17</v>
      </c>
      <c r="B13" s="108"/>
      <c r="C13" s="108"/>
      <c r="D13" s="108"/>
      <c r="E13" s="108"/>
      <c r="F13" s="108"/>
      <c r="G13" s="108"/>
      <c r="H13" s="108"/>
      <c r="I13" s="108"/>
      <c r="J13" s="109"/>
    </row>
    <row r="14" spans="1:30" ht="27.75" customHeight="1" x14ac:dyDescent="0.25">
      <c r="A14" s="3" t="s">
        <v>18</v>
      </c>
      <c r="B14" s="22">
        <v>2</v>
      </c>
      <c r="C14" s="119" t="s">
        <v>19</v>
      </c>
      <c r="D14" s="120"/>
      <c r="E14" s="120"/>
      <c r="F14" s="120"/>
      <c r="G14" s="120"/>
      <c r="H14" s="120"/>
      <c r="I14" s="120"/>
      <c r="J14" s="121"/>
    </row>
    <row r="15" spans="1:30" ht="26.25" customHeight="1" x14ac:dyDescent="0.25">
      <c r="A15" s="3" t="s">
        <v>20</v>
      </c>
      <c r="B15" s="6">
        <v>2.2000000000000002</v>
      </c>
      <c r="C15" s="122" t="str">
        <f>IFERROR(VLOOKUP(B15,'[1]Validacion datos'!A8:B26,2,FALSE),"")</f>
        <v>Salud y seguridad social integral</v>
      </c>
      <c r="D15" s="122"/>
      <c r="E15" s="122"/>
      <c r="F15" s="122"/>
      <c r="G15" s="122"/>
      <c r="H15" s="122"/>
      <c r="I15" s="122"/>
      <c r="J15" s="122"/>
    </row>
    <row r="16" spans="1:30" ht="33.75" customHeight="1" x14ac:dyDescent="0.25">
      <c r="A16" s="3" t="s">
        <v>21</v>
      </c>
      <c r="B16" s="7" t="s">
        <v>22</v>
      </c>
      <c r="C16" s="122" t="s">
        <v>23</v>
      </c>
      <c r="D16" s="122"/>
      <c r="E16" s="122"/>
      <c r="F16" s="122"/>
      <c r="G16" s="122"/>
      <c r="H16" s="122"/>
      <c r="I16" s="122"/>
      <c r="J16" s="122"/>
    </row>
    <row r="17" spans="1:10" ht="15.75" x14ac:dyDescent="0.25">
      <c r="A17" s="107" t="s">
        <v>24</v>
      </c>
      <c r="B17" s="108"/>
      <c r="C17" s="108"/>
      <c r="D17" s="108"/>
      <c r="E17" s="108"/>
      <c r="F17" s="108"/>
      <c r="G17" s="108"/>
      <c r="H17" s="108"/>
      <c r="I17" s="108"/>
      <c r="J17" s="109"/>
    </row>
    <row r="18" spans="1:10" ht="29.25" customHeight="1" x14ac:dyDescent="0.25">
      <c r="A18" s="3" t="s">
        <v>25</v>
      </c>
      <c r="B18" s="123" t="s">
        <v>26</v>
      </c>
      <c r="C18" s="123"/>
      <c r="D18" s="123"/>
      <c r="E18" s="123"/>
      <c r="F18" s="123"/>
      <c r="G18" s="123"/>
      <c r="H18" s="123"/>
      <c r="I18" s="123"/>
      <c r="J18" s="124"/>
    </row>
    <row r="19" spans="1:10" ht="42.6" customHeight="1" x14ac:dyDescent="0.25">
      <c r="A19" s="8" t="s">
        <v>27</v>
      </c>
      <c r="B19" s="123" t="s">
        <v>28</v>
      </c>
      <c r="C19" s="123"/>
      <c r="D19" s="123"/>
      <c r="E19" s="123"/>
      <c r="F19" s="123"/>
      <c r="G19" s="123"/>
      <c r="H19" s="123"/>
      <c r="I19" s="123"/>
      <c r="J19" s="124"/>
    </row>
    <row r="20" spans="1:10" ht="34.5" customHeight="1" x14ac:dyDescent="0.25">
      <c r="A20" s="8" t="s">
        <v>29</v>
      </c>
      <c r="B20" s="123" t="s">
        <v>30</v>
      </c>
      <c r="C20" s="123"/>
      <c r="D20" s="123"/>
      <c r="E20" s="123"/>
      <c r="F20" s="123"/>
      <c r="G20" s="123"/>
      <c r="H20" s="123"/>
      <c r="I20" s="123"/>
      <c r="J20" s="124"/>
    </row>
    <row r="21" spans="1:10" ht="35.25" customHeight="1" x14ac:dyDescent="0.25">
      <c r="A21" s="8" t="s">
        <v>31</v>
      </c>
      <c r="B21" s="123" t="s">
        <v>32</v>
      </c>
      <c r="C21" s="123"/>
      <c r="D21" s="123"/>
      <c r="E21" s="123"/>
      <c r="F21" s="123"/>
      <c r="G21" s="123"/>
      <c r="H21" s="123"/>
      <c r="I21" s="123"/>
      <c r="J21" s="124"/>
    </row>
    <row r="22" spans="1:10" ht="15.75" x14ac:dyDescent="0.25">
      <c r="A22" s="107" t="s">
        <v>33</v>
      </c>
      <c r="B22" s="108"/>
      <c r="C22" s="108"/>
      <c r="D22" s="108"/>
      <c r="E22" s="108"/>
      <c r="F22" s="108"/>
      <c r="G22" s="108"/>
      <c r="H22" s="108"/>
      <c r="I22" s="108"/>
      <c r="J22" s="109"/>
    </row>
    <row r="23" spans="1:10" ht="15.75" x14ac:dyDescent="0.25">
      <c r="A23" s="110" t="s">
        <v>34</v>
      </c>
      <c r="B23" s="111"/>
      <c r="C23" s="111"/>
      <c r="D23" s="111"/>
      <c r="E23" s="111"/>
      <c r="F23" s="111"/>
      <c r="G23" s="111"/>
      <c r="H23" s="111"/>
      <c r="I23" s="111"/>
      <c r="J23" s="112"/>
    </row>
    <row r="24" spans="1:10" ht="15" customHeight="1" x14ac:dyDescent="0.25">
      <c r="A24" s="128" t="s">
        <v>35</v>
      </c>
      <c r="B24" s="129"/>
      <c r="C24" s="130" t="s">
        <v>36</v>
      </c>
      <c r="D24" s="131"/>
      <c r="E24" s="131"/>
      <c r="F24" s="131" t="s">
        <v>37</v>
      </c>
      <c r="G24" s="131"/>
      <c r="H24" s="129"/>
      <c r="I24" s="130" t="s">
        <v>38</v>
      </c>
      <c r="J24" s="132"/>
    </row>
    <row r="25" spans="1:10" x14ac:dyDescent="0.25">
      <c r="A25" s="133">
        <v>329000000</v>
      </c>
      <c r="B25" s="134"/>
      <c r="C25" s="135">
        <v>505610909.38999999</v>
      </c>
      <c r="D25" s="136"/>
      <c r="E25" s="137"/>
      <c r="F25" s="135">
        <v>51535314.880000003</v>
      </c>
      <c r="G25" s="136"/>
      <c r="H25" s="137"/>
      <c r="I25" s="138">
        <f>(+F25/A25)</f>
        <v>0.15664229446808511</v>
      </c>
      <c r="J25" s="139"/>
    </row>
    <row r="26" spans="1:10" ht="15.75" x14ac:dyDescent="0.25">
      <c r="A26" s="110" t="s">
        <v>39</v>
      </c>
      <c r="B26" s="111"/>
      <c r="C26" s="111"/>
      <c r="D26" s="111"/>
      <c r="E26" s="111"/>
      <c r="F26" s="111"/>
      <c r="G26" s="111"/>
      <c r="H26" s="111"/>
      <c r="I26" s="111"/>
      <c r="J26" s="112"/>
    </row>
    <row r="27" spans="1:10" x14ac:dyDescent="0.25">
      <c r="A27" s="4"/>
      <c r="B27"/>
      <c r="C27" s="140" t="s">
        <v>40</v>
      </c>
      <c r="D27" s="141"/>
      <c r="E27" s="140" t="s">
        <v>41</v>
      </c>
      <c r="F27" s="141"/>
      <c r="G27" s="140" t="s">
        <v>42</v>
      </c>
      <c r="H27" s="140"/>
      <c r="I27" s="140" t="s">
        <v>43</v>
      </c>
      <c r="J27" s="142"/>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25" t="s">
        <v>139</v>
      </c>
      <c r="B31" s="126"/>
      <c r="C31" s="126"/>
      <c r="D31" s="126"/>
      <c r="E31" s="126"/>
      <c r="F31" s="126"/>
      <c r="G31" s="126"/>
      <c r="H31" s="126"/>
      <c r="I31" s="126"/>
      <c r="J31" s="127"/>
    </row>
    <row r="32" spans="1:10" ht="15.75" x14ac:dyDescent="0.25">
      <c r="A32" s="107" t="s">
        <v>58</v>
      </c>
      <c r="B32" s="108"/>
      <c r="C32" s="108"/>
      <c r="D32" s="108"/>
      <c r="E32" s="108"/>
      <c r="F32" s="108"/>
      <c r="G32" s="108"/>
      <c r="H32" s="108"/>
      <c r="I32" s="108"/>
      <c r="J32" s="109"/>
    </row>
    <row r="33" spans="1:48" ht="15.75" x14ac:dyDescent="0.25">
      <c r="A33" s="110" t="s">
        <v>59</v>
      </c>
      <c r="B33" s="111"/>
      <c r="C33" s="111"/>
      <c r="D33" s="111"/>
      <c r="E33" s="111"/>
      <c r="F33" s="111"/>
      <c r="G33" s="111"/>
      <c r="H33" s="111"/>
      <c r="I33" s="111"/>
      <c r="J33" s="112"/>
    </row>
    <row r="34" spans="1:48" x14ac:dyDescent="0.25">
      <c r="A34" s="26" t="s">
        <v>60</v>
      </c>
      <c r="B34" s="143" t="s">
        <v>54</v>
      </c>
      <c r="C34" s="143"/>
      <c r="D34" s="143"/>
      <c r="E34" s="143"/>
      <c r="F34" s="143"/>
      <c r="G34" s="143"/>
      <c r="H34" s="143"/>
      <c r="I34" s="143"/>
      <c r="J34" s="144"/>
    </row>
    <row r="35" spans="1:48" ht="67.5" customHeight="1" x14ac:dyDescent="0.25">
      <c r="A35" s="17" t="s">
        <v>61</v>
      </c>
      <c r="B35" s="123" t="s">
        <v>62</v>
      </c>
      <c r="C35" s="123"/>
      <c r="D35" s="123"/>
      <c r="E35" s="123"/>
      <c r="F35" s="123"/>
      <c r="G35" s="123"/>
      <c r="H35" s="123"/>
      <c r="I35" s="123"/>
      <c r="J35" s="124"/>
    </row>
    <row r="36" spans="1:48" ht="59.25" customHeight="1" x14ac:dyDescent="0.25">
      <c r="A36" s="17" t="s">
        <v>63</v>
      </c>
      <c r="B36" s="123" t="s">
        <v>134</v>
      </c>
      <c r="C36" s="123"/>
      <c r="D36" s="123"/>
      <c r="E36" s="123"/>
      <c r="F36" s="123"/>
      <c r="G36" s="123"/>
      <c r="H36" s="123"/>
      <c r="I36" s="123"/>
      <c r="J36" s="124"/>
      <c r="K36" s="123"/>
      <c r="L36" s="123"/>
      <c r="M36" s="123"/>
      <c r="N36" s="123"/>
      <c r="O36" s="123"/>
      <c r="P36" s="123"/>
      <c r="Q36" s="124"/>
      <c r="R36" s="123"/>
      <c r="S36" s="123"/>
      <c r="T36" s="123"/>
      <c r="U36" s="123"/>
      <c r="V36" s="123"/>
      <c r="W36" s="123"/>
      <c r="X36" s="123"/>
      <c r="Y36" s="123"/>
      <c r="Z36" s="124"/>
      <c r="AA36" s="123"/>
      <c r="AB36" s="123"/>
      <c r="AC36" s="123"/>
      <c r="AD36" s="123"/>
      <c r="AE36" s="123"/>
      <c r="AF36" s="123"/>
      <c r="AG36" s="123"/>
      <c r="AH36" s="123"/>
      <c r="AI36" s="124"/>
      <c r="AJ36" s="123"/>
      <c r="AK36" s="123"/>
      <c r="AL36" s="123"/>
      <c r="AM36" s="123"/>
      <c r="AN36" s="123"/>
      <c r="AO36" s="123"/>
      <c r="AP36" s="123"/>
      <c r="AQ36" s="123"/>
      <c r="AR36" s="124"/>
      <c r="AS36" s="123"/>
      <c r="AT36" s="123"/>
      <c r="AU36" s="123"/>
      <c r="AV36" s="123"/>
    </row>
    <row r="37" spans="1:48" ht="60" customHeight="1" x14ac:dyDescent="0.25">
      <c r="A37" s="17" t="s">
        <v>64</v>
      </c>
      <c r="B37" s="123" t="s">
        <v>65</v>
      </c>
      <c r="C37" s="123"/>
      <c r="D37" s="123"/>
      <c r="E37" s="123"/>
      <c r="F37" s="123"/>
      <c r="G37" s="123"/>
      <c r="H37" s="123"/>
      <c r="I37" s="123"/>
      <c r="J37" s="124"/>
    </row>
    <row r="38" spans="1:48" x14ac:dyDescent="0.25">
      <c r="A38" s="26" t="s">
        <v>60</v>
      </c>
      <c r="B38" s="143" t="s">
        <v>56</v>
      </c>
      <c r="C38" s="143"/>
      <c r="D38" s="143"/>
      <c r="E38" s="143"/>
      <c r="F38" s="143"/>
      <c r="G38" s="143"/>
      <c r="H38" s="143"/>
      <c r="I38" s="143"/>
      <c r="J38" s="144"/>
    </row>
    <row r="39" spans="1:48" ht="27" customHeight="1" x14ac:dyDescent="0.25">
      <c r="A39" s="17" t="s">
        <v>61</v>
      </c>
      <c r="B39" s="123" t="s">
        <v>66</v>
      </c>
      <c r="C39" s="123"/>
      <c r="D39" s="123"/>
      <c r="E39" s="123"/>
      <c r="F39" s="123"/>
      <c r="G39" s="123"/>
      <c r="H39" s="123"/>
      <c r="I39" s="123"/>
      <c r="J39" s="124"/>
    </row>
    <row r="40" spans="1:48" ht="27.6" customHeight="1" x14ac:dyDescent="0.25">
      <c r="A40" s="17" t="s">
        <v>63</v>
      </c>
      <c r="B40" s="123" t="s">
        <v>67</v>
      </c>
      <c r="C40" s="123"/>
      <c r="D40" s="123"/>
      <c r="E40" s="123"/>
      <c r="F40" s="123"/>
      <c r="G40" s="123"/>
      <c r="H40" s="123"/>
      <c r="I40" s="123"/>
      <c r="J40" s="124"/>
    </row>
    <row r="41" spans="1:48" ht="37.15" customHeight="1" x14ac:dyDescent="0.25">
      <c r="A41" s="17" t="s">
        <v>64</v>
      </c>
      <c r="B41" s="123" t="s">
        <v>68</v>
      </c>
      <c r="C41" s="123"/>
      <c r="D41" s="123"/>
      <c r="E41" s="123"/>
      <c r="F41" s="123"/>
      <c r="G41" s="123"/>
      <c r="H41" s="123"/>
      <c r="I41" s="123"/>
      <c r="J41" s="124"/>
    </row>
    <row r="42" spans="1:48" ht="15.75" x14ac:dyDescent="0.25">
      <c r="A42" s="107" t="s">
        <v>69</v>
      </c>
      <c r="B42" s="108"/>
      <c r="C42" s="108"/>
      <c r="D42" s="108"/>
      <c r="E42" s="108"/>
      <c r="F42" s="108"/>
      <c r="G42" s="108"/>
      <c r="H42" s="108"/>
      <c r="I42" s="108"/>
      <c r="J42" s="109"/>
    </row>
    <row r="43" spans="1:48" ht="15.75" x14ac:dyDescent="0.25">
      <c r="A43" s="145" t="s">
        <v>70</v>
      </c>
      <c r="B43" s="146"/>
      <c r="C43" s="146"/>
      <c r="D43" s="146"/>
      <c r="E43" s="146"/>
      <c r="F43" s="146"/>
      <c r="G43" s="146"/>
      <c r="H43" s="146"/>
      <c r="I43" s="146"/>
      <c r="J43" s="147"/>
    </row>
    <row r="44" spans="1:48" ht="89.45" customHeight="1" x14ac:dyDescent="0.25">
      <c r="A44" s="152" t="s">
        <v>71</v>
      </c>
      <c r="B44" s="153"/>
      <c r="C44" s="153"/>
      <c r="D44" s="153"/>
      <c r="E44" s="153"/>
      <c r="F44" s="153"/>
      <c r="G44" s="153"/>
      <c r="H44" s="153"/>
      <c r="I44" s="153"/>
      <c r="J44" s="154"/>
      <c r="K44" s="28"/>
      <c r="L44" s="28"/>
      <c r="M44" s="28"/>
      <c r="N44" s="28"/>
      <c r="O44" s="28"/>
      <c r="P44" s="29"/>
      <c r="Q44" s="123"/>
      <c r="R44" s="123"/>
      <c r="S44" s="123"/>
      <c r="T44" s="123"/>
      <c r="U44" s="123"/>
      <c r="V44" s="123"/>
      <c r="W44" s="123"/>
      <c r="X44" s="123"/>
      <c r="Y44" s="124"/>
      <c r="Z44" s="123"/>
      <c r="AA44" s="123"/>
      <c r="AB44" s="123"/>
      <c r="AC44" s="123"/>
      <c r="AD44" s="123"/>
      <c r="AE44" s="123"/>
      <c r="AF44" s="123"/>
      <c r="AG44" s="123"/>
      <c r="AH44" s="124"/>
      <c r="AI44" s="123"/>
      <c r="AJ44" s="123"/>
      <c r="AK44" s="123"/>
      <c r="AL44" s="123"/>
      <c r="AM44" s="123"/>
      <c r="AN44" s="123"/>
      <c r="AO44" s="123"/>
      <c r="AP44" s="123"/>
      <c r="AQ44" s="124"/>
    </row>
    <row r="45" spans="1:48" ht="27.75" customHeight="1" x14ac:dyDescent="0.25">
      <c r="A45" s="23"/>
      <c r="B45" s="23"/>
      <c r="C45" s="23"/>
      <c r="D45" s="23"/>
      <c r="E45" s="23"/>
      <c r="F45" s="23"/>
      <c r="G45" s="23"/>
      <c r="H45" s="23"/>
      <c r="I45" s="23"/>
      <c r="J45" s="23"/>
    </row>
    <row r="46" spans="1:48" ht="30.75" customHeight="1" x14ac:dyDescent="0.25">
      <c r="A46" s="149" t="s">
        <v>72</v>
      </c>
      <c r="B46" s="149"/>
      <c r="C46" s="149"/>
      <c r="D46" s="149"/>
      <c r="E46" s="149"/>
      <c r="F46" s="149"/>
      <c r="G46" s="149"/>
      <c r="H46" s="149"/>
      <c r="I46" s="149"/>
      <c r="J46" s="149"/>
    </row>
    <row r="47" spans="1:48" x14ac:dyDescent="0.25">
      <c r="A47" s="5" t="s">
        <v>135</v>
      </c>
    </row>
    <row r="50" spans="2:4" x14ac:dyDescent="0.25">
      <c r="B50" s="150" t="s">
        <v>73</v>
      </c>
      <c r="C50" s="150"/>
      <c r="D50" s="150"/>
    </row>
    <row r="51" spans="2:4" x14ac:dyDescent="0.25">
      <c r="B51" s="151" t="s">
        <v>74</v>
      </c>
      <c r="C51" s="151"/>
      <c r="D51" s="151"/>
    </row>
    <row r="52" spans="2:4" x14ac:dyDescent="0.25">
      <c r="B52" s="148" t="s">
        <v>75</v>
      </c>
      <c r="C52" s="148"/>
      <c r="D52" s="148"/>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G30 F28"/>
    <dataValidation allowBlank="1" showInputMessage="1" showErrorMessage="1" prompt="Meta alcanzada en el trimestre" sqref="G28"/>
    <dataValidation allowBlank="1" showInputMessage="1" showErrorMessage="1" prompt="Monto ejecutado en el trimestre" sqref="H28:H29"/>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93" t="s">
        <v>0</v>
      </c>
      <c r="C1" s="94"/>
      <c r="D1" s="94"/>
      <c r="E1" s="94"/>
      <c r="F1" s="94"/>
      <c r="G1" s="94"/>
      <c r="H1" s="94"/>
      <c r="I1" s="94"/>
      <c r="J1" s="95"/>
    </row>
    <row r="2" spans="1:30" ht="21.75" thickBot="1" x14ac:dyDescent="0.3">
      <c r="A2" s="19"/>
      <c r="B2" s="96" t="s">
        <v>1</v>
      </c>
      <c r="C2" s="97"/>
      <c r="D2" s="96" t="s">
        <v>2</v>
      </c>
      <c r="E2" s="97"/>
      <c r="F2" s="97"/>
      <c r="G2" s="97"/>
      <c r="H2" s="98"/>
      <c r="I2" s="1" t="s">
        <v>3</v>
      </c>
      <c r="J2" s="2" t="s">
        <v>4</v>
      </c>
    </row>
    <row r="3" spans="1:30" ht="21.75" thickBot="1" x14ac:dyDescent="0.3">
      <c r="A3" s="20"/>
      <c r="B3" s="99"/>
      <c r="C3" s="100"/>
      <c r="D3" s="99"/>
      <c r="E3" s="100"/>
      <c r="F3" s="100"/>
      <c r="G3" s="100"/>
      <c r="H3" s="101"/>
      <c r="I3" s="24"/>
      <c r="J3" s="25"/>
    </row>
    <row r="4" spans="1:30" x14ac:dyDescent="0.25">
      <c r="A4" s="89"/>
      <c r="B4" s="90"/>
      <c r="C4" s="90"/>
      <c r="D4" s="91"/>
      <c r="E4" s="91"/>
      <c r="F4" s="91"/>
      <c r="G4" s="91"/>
      <c r="H4" s="91"/>
      <c r="I4" s="90"/>
      <c r="J4" s="92"/>
    </row>
    <row r="5" spans="1:30" ht="3" customHeight="1" x14ac:dyDescent="0.25">
      <c r="A5" s="104"/>
      <c r="B5" s="105"/>
      <c r="C5" s="105"/>
      <c r="D5" s="105"/>
      <c r="E5" s="105"/>
      <c r="F5" s="105"/>
      <c r="G5" s="105"/>
      <c r="H5" s="105"/>
      <c r="I5" s="105"/>
      <c r="J5" s="106"/>
    </row>
    <row r="6" spans="1:30" ht="15.75" x14ac:dyDescent="0.25">
      <c r="A6" s="107" t="s">
        <v>5</v>
      </c>
      <c r="B6" s="108"/>
      <c r="C6" s="108"/>
      <c r="D6" s="108"/>
      <c r="E6" s="108"/>
      <c r="F6" s="108"/>
      <c r="G6" s="108"/>
      <c r="H6" s="108"/>
      <c r="I6" s="108"/>
      <c r="J6" s="109"/>
    </row>
    <row r="7" spans="1:30" ht="15.75" x14ac:dyDescent="0.25">
      <c r="A7" s="110" t="s">
        <v>6</v>
      </c>
      <c r="B7" s="111"/>
      <c r="C7" s="111"/>
      <c r="D7" s="111"/>
      <c r="E7" s="111"/>
      <c r="F7" s="111"/>
      <c r="G7" s="111"/>
      <c r="H7" s="111"/>
      <c r="I7" s="111"/>
      <c r="J7" s="112"/>
    </row>
    <row r="8" spans="1:30" ht="14.45" customHeight="1" x14ac:dyDescent="0.25">
      <c r="A8" s="30" t="s">
        <v>7</v>
      </c>
      <c r="B8" s="102" t="s">
        <v>8</v>
      </c>
      <c r="C8" s="102"/>
      <c r="D8" s="102"/>
      <c r="E8" s="102"/>
      <c r="F8" s="102"/>
      <c r="G8" s="102"/>
      <c r="H8" s="102"/>
      <c r="I8" s="102"/>
      <c r="J8" s="102"/>
      <c r="K8" s="103"/>
      <c r="L8" s="103"/>
      <c r="M8" s="103"/>
      <c r="N8" s="103"/>
      <c r="O8" s="103"/>
      <c r="P8" s="103"/>
      <c r="Q8" s="103"/>
      <c r="R8" s="103"/>
      <c r="S8" s="103"/>
      <c r="T8" s="103"/>
      <c r="U8" s="103"/>
      <c r="V8" s="103"/>
      <c r="W8" s="103"/>
      <c r="X8" s="103"/>
      <c r="Y8" s="103"/>
      <c r="Z8" s="103"/>
      <c r="AA8" s="103"/>
      <c r="AB8" s="103"/>
      <c r="AC8" s="103"/>
      <c r="AD8" s="103"/>
    </row>
    <row r="9" spans="1:30" ht="15" customHeight="1" x14ac:dyDescent="0.25">
      <c r="A9" s="21" t="s">
        <v>9</v>
      </c>
      <c r="B9" s="102" t="s">
        <v>10</v>
      </c>
      <c r="C9" s="102"/>
      <c r="D9" s="102"/>
      <c r="E9" s="102"/>
      <c r="F9" s="102"/>
      <c r="G9" s="102"/>
      <c r="H9" s="102"/>
      <c r="I9" s="102"/>
      <c r="J9" s="102"/>
      <c r="K9" s="103"/>
      <c r="L9" s="103"/>
      <c r="M9" s="103"/>
      <c r="N9" s="103"/>
      <c r="O9" s="103"/>
      <c r="P9" s="103"/>
      <c r="Q9" s="103"/>
      <c r="R9" s="103"/>
      <c r="S9" s="103"/>
      <c r="T9" s="103"/>
      <c r="U9" s="103"/>
      <c r="V9" s="103"/>
      <c r="W9" s="103"/>
      <c r="X9" s="103"/>
      <c r="Y9" s="103"/>
      <c r="Z9" s="103"/>
      <c r="AA9" s="103"/>
      <c r="AB9" s="103"/>
      <c r="AC9" s="103"/>
      <c r="AD9" s="103"/>
    </row>
    <row r="10" spans="1:30" ht="14.45" customHeight="1" x14ac:dyDescent="0.25">
      <c r="A10" s="31" t="s">
        <v>11</v>
      </c>
      <c r="B10" s="102" t="s">
        <v>12</v>
      </c>
      <c r="C10" s="102"/>
      <c r="D10" s="102"/>
      <c r="E10" s="102"/>
      <c r="F10" s="102"/>
      <c r="G10" s="102"/>
      <c r="H10" s="102"/>
      <c r="I10" s="102"/>
      <c r="J10" s="102"/>
      <c r="K10" s="103"/>
      <c r="L10" s="103"/>
      <c r="M10" s="103"/>
      <c r="N10" s="103"/>
      <c r="O10" s="103"/>
      <c r="P10" s="103"/>
      <c r="Q10" s="103"/>
      <c r="R10" s="103"/>
      <c r="S10" s="103"/>
      <c r="T10" s="103"/>
      <c r="U10" s="103"/>
      <c r="V10" s="103"/>
      <c r="W10" s="103"/>
      <c r="X10" s="103"/>
      <c r="Y10" s="103"/>
      <c r="Z10" s="103"/>
      <c r="AA10" s="103"/>
      <c r="AB10" s="103"/>
      <c r="AC10" s="103"/>
      <c r="AD10" s="103"/>
    </row>
    <row r="11" spans="1:30" ht="48" customHeight="1" x14ac:dyDescent="0.25">
      <c r="A11" s="3" t="s">
        <v>13</v>
      </c>
      <c r="B11" s="113" t="s">
        <v>14</v>
      </c>
      <c r="C11" s="114"/>
      <c r="D11" s="114"/>
      <c r="E11" s="114"/>
      <c r="F11" s="114"/>
      <c r="G11" s="114"/>
      <c r="H11" s="114"/>
      <c r="I11" s="114"/>
      <c r="J11" s="115"/>
    </row>
    <row r="12" spans="1:30" ht="28.15" customHeight="1" x14ac:dyDescent="0.25">
      <c r="A12" s="3" t="s">
        <v>15</v>
      </c>
      <c r="B12" s="116" t="s">
        <v>16</v>
      </c>
      <c r="C12" s="117"/>
      <c r="D12" s="117"/>
      <c r="E12" s="117"/>
      <c r="F12" s="117"/>
      <c r="G12" s="117"/>
      <c r="H12" s="117"/>
      <c r="I12" s="117"/>
      <c r="J12" s="118"/>
    </row>
    <row r="13" spans="1:30" ht="15.75" x14ac:dyDescent="0.25">
      <c r="A13" s="107" t="s">
        <v>17</v>
      </c>
      <c r="B13" s="108"/>
      <c r="C13" s="108"/>
      <c r="D13" s="108"/>
      <c r="E13" s="108"/>
      <c r="F13" s="108"/>
      <c r="G13" s="108"/>
      <c r="H13" s="108"/>
      <c r="I13" s="108"/>
      <c r="J13" s="109"/>
    </row>
    <row r="14" spans="1:30" ht="27.75" customHeight="1" x14ac:dyDescent="0.25">
      <c r="A14" s="3" t="s">
        <v>18</v>
      </c>
      <c r="B14" s="22">
        <v>2</v>
      </c>
      <c r="C14" s="119" t="s">
        <v>19</v>
      </c>
      <c r="D14" s="120"/>
      <c r="E14" s="120"/>
      <c r="F14" s="120"/>
      <c r="G14" s="120"/>
      <c r="H14" s="120"/>
      <c r="I14" s="120"/>
      <c r="J14" s="121"/>
    </row>
    <row r="15" spans="1:30" ht="26.25" customHeight="1" x14ac:dyDescent="0.25">
      <c r="A15" s="3" t="s">
        <v>20</v>
      </c>
      <c r="B15" s="6">
        <v>2.2000000000000002</v>
      </c>
      <c r="C15" s="122" t="str">
        <f>IFERROR(VLOOKUP(B15,'[1]Validacion datos'!A8:B26,2,FALSE),"")</f>
        <v>Salud y seguridad social integral</v>
      </c>
      <c r="D15" s="122"/>
      <c r="E15" s="122"/>
      <c r="F15" s="122"/>
      <c r="G15" s="122"/>
      <c r="H15" s="122"/>
      <c r="I15" s="122"/>
      <c r="J15" s="122"/>
    </row>
    <row r="16" spans="1:30" ht="33.75" customHeight="1" x14ac:dyDescent="0.25">
      <c r="A16" s="3" t="s">
        <v>21</v>
      </c>
      <c r="B16" s="7" t="s">
        <v>22</v>
      </c>
      <c r="C16" s="122" t="s">
        <v>23</v>
      </c>
      <c r="D16" s="122"/>
      <c r="E16" s="122"/>
      <c r="F16" s="122"/>
      <c r="G16" s="122"/>
      <c r="H16" s="122"/>
      <c r="I16" s="122"/>
      <c r="J16" s="122"/>
    </row>
    <row r="17" spans="1:10" ht="15.75" x14ac:dyDescent="0.25">
      <c r="A17" s="107" t="s">
        <v>24</v>
      </c>
      <c r="B17" s="108"/>
      <c r="C17" s="108"/>
      <c r="D17" s="108"/>
      <c r="E17" s="108"/>
      <c r="F17" s="108"/>
      <c r="G17" s="108"/>
      <c r="H17" s="108"/>
      <c r="I17" s="108"/>
      <c r="J17" s="109"/>
    </row>
    <row r="18" spans="1:10" ht="29.25" customHeight="1" x14ac:dyDescent="0.25">
      <c r="A18" s="3" t="s">
        <v>25</v>
      </c>
      <c r="B18" s="123" t="s">
        <v>26</v>
      </c>
      <c r="C18" s="123"/>
      <c r="D18" s="123"/>
      <c r="E18" s="123"/>
      <c r="F18" s="123"/>
      <c r="G18" s="123"/>
      <c r="H18" s="123"/>
      <c r="I18" s="123"/>
      <c r="J18" s="124"/>
    </row>
    <row r="19" spans="1:10" ht="42.6" customHeight="1" x14ac:dyDescent="0.25">
      <c r="A19" s="8" t="s">
        <v>27</v>
      </c>
      <c r="B19" s="123" t="s">
        <v>28</v>
      </c>
      <c r="C19" s="123"/>
      <c r="D19" s="123"/>
      <c r="E19" s="123"/>
      <c r="F19" s="123"/>
      <c r="G19" s="123"/>
      <c r="H19" s="123"/>
      <c r="I19" s="123"/>
      <c r="J19" s="124"/>
    </row>
    <row r="20" spans="1:10" ht="34.5" customHeight="1" x14ac:dyDescent="0.25">
      <c r="A20" s="8" t="s">
        <v>29</v>
      </c>
      <c r="B20" s="123" t="s">
        <v>30</v>
      </c>
      <c r="C20" s="123"/>
      <c r="D20" s="123"/>
      <c r="E20" s="123"/>
      <c r="F20" s="123"/>
      <c r="G20" s="123"/>
      <c r="H20" s="123"/>
      <c r="I20" s="123"/>
      <c r="J20" s="124"/>
    </row>
    <row r="21" spans="1:10" ht="35.25" customHeight="1" x14ac:dyDescent="0.25">
      <c r="A21" s="8" t="s">
        <v>31</v>
      </c>
      <c r="B21" s="123" t="s">
        <v>32</v>
      </c>
      <c r="C21" s="123"/>
      <c r="D21" s="123"/>
      <c r="E21" s="123"/>
      <c r="F21" s="123"/>
      <c r="G21" s="123"/>
      <c r="H21" s="123"/>
      <c r="I21" s="123"/>
      <c r="J21" s="124"/>
    </row>
    <row r="22" spans="1:10" ht="15.75" x14ac:dyDescent="0.25">
      <c r="A22" s="107" t="s">
        <v>33</v>
      </c>
      <c r="B22" s="108"/>
      <c r="C22" s="108"/>
      <c r="D22" s="108"/>
      <c r="E22" s="108"/>
      <c r="F22" s="108"/>
      <c r="G22" s="108"/>
      <c r="H22" s="108"/>
      <c r="I22" s="108"/>
      <c r="J22" s="109"/>
    </row>
    <row r="23" spans="1:10" ht="15.75" x14ac:dyDescent="0.25">
      <c r="A23" s="110" t="s">
        <v>34</v>
      </c>
      <c r="B23" s="111"/>
      <c r="C23" s="111"/>
      <c r="D23" s="111"/>
      <c r="E23" s="111"/>
      <c r="F23" s="111"/>
      <c r="G23" s="111"/>
      <c r="H23" s="111"/>
      <c r="I23" s="111"/>
      <c r="J23" s="112"/>
    </row>
    <row r="24" spans="1:10" ht="15" customHeight="1" x14ac:dyDescent="0.25">
      <c r="A24" s="128" t="s">
        <v>35</v>
      </c>
      <c r="B24" s="129"/>
      <c r="C24" s="130" t="s">
        <v>36</v>
      </c>
      <c r="D24" s="131"/>
      <c r="E24" s="131"/>
      <c r="F24" s="131" t="s">
        <v>37</v>
      </c>
      <c r="G24" s="131"/>
      <c r="H24" s="129"/>
      <c r="I24" s="130" t="s">
        <v>38</v>
      </c>
      <c r="J24" s="132"/>
    </row>
    <row r="25" spans="1:10" x14ac:dyDescent="0.25">
      <c r="A25" s="155">
        <v>329000000</v>
      </c>
      <c r="B25" s="156"/>
      <c r="C25" s="159">
        <v>505610909.38999999</v>
      </c>
      <c r="D25" s="160"/>
      <c r="E25" s="161"/>
      <c r="F25" s="159">
        <f>120927408.49</f>
        <v>120927408.48999999</v>
      </c>
      <c r="G25" s="160"/>
      <c r="H25" s="161"/>
      <c r="I25" s="157">
        <f>(+F25/A25)</f>
        <v>0.36756051212765956</v>
      </c>
      <c r="J25" s="158"/>
    </row>
    <row r="26" spans="1:10" ht="15.75" x14ac:dyDescent="0.25">
      <c r="A26" s="110" t="s">
        <v>39</v>
      </c>
      <c r="B26" s="111"/>
      <c r="C26" s="111"/>
      <c r="D26" s="111"/>
      <c r="E26" s="111"/>
      <c r="F26" s="111"/>
      <c r="G26" s="111"/>
      <c r="H26" s="111"/>
      <c r="I26" s="111"/>
      <c r="J26" s="112"/>
    </row>
    <row r="27" spans="1:10" x14ac:dyDescent="0.25">
      <c r="A27" s="4"/>
      <c r="B27"/>
      <c r="C27" s="140" t="s">
        <v>40</v>
      </c>
      <c r="D27" s="141"/>
      <c r="E27" s="140" t="s">
        <v>41</v>
      </c>
      <c r="F27" s="141"/>
      <c r="G27" s="140" t="s">
        <v>42</v>
      </c>
      <c r="H27" s="140"/>
      <c r="I27" s="140" t="s">
        <v>43</v>
      </c>
      <c r="J27" s="142"/>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25" t="s">
        <v>139</v>
      </c>
      <c r="B31" s="126"/>
      <c r="C31" s="126"/>
      <c r="D31" s="126"/>
      <c r="E31" s="126"/>
      <c r="F31" s="126"/>
      <c r="G31" s="126"/>
      <c r="H31" s="126"/>
      <c r="I31" s="126"/>
      <c r="J31" s="127"/>
    </row>
    <row r="32" spans="1:10" ht="15.75" x14ac:dyDescent="0.25">
      <c r="A32" s="107" t="s">
        <v>58</v>
      </c>
      <c r="B32" s="108"/>
      <c r="C32" s="108"/>
      <c r="D32" s="108"/>
      <c r="E32" s="108"/>
      <c r="F32" s="108"/>
      <c r="G32" s="108"/>
      <c r="H32" s="108"/>
      <c r="I32" s="108"/>
      <c r="J32" s="109"/>
    </row>
    <row r="33" spans="1:48" ht="15.75" x14ac:dyDescent="0.25">
      <c r="A33" s="110" t="s">
        <v>59</v>
      </c>
      <c r="B33" s="111"/>
      <c r="C33" s="111"/>
      <c r="D33" s="111"/>
      <c r="E33" s="111"/>
      <c r="F33" s="111"/>
      <c r="G33" s="111"/>
      <c r="H33" s="111"/>
      <c r="I33" s="111"/>
      <c r="J33" s="112"/>
    </row>
    <row r="34" spans="1:48" x14ac:dyDescent="0.25">
      <c r="A34" s="26" t="s">
        <v>60</v>
      </c>
      <c r="B34" s="143" t="s">
        <v>54</v>
      </c>
      <c r="C34" s="143"/>
      <c r="D34" s="143"/>
      <c r="E34" s="143"/>
      <c r="F34" s="143"/>
      <c r="G34" s="143"/>
      <c r="H34" s="143"/>
      <c r="I34" s="143"/>
      <c r="J34" s="144"/>
    </row>
    <row r="35" spans="1:48" ht="67.5" customHeight="1" x14ac:dyDescent="0.25">
      <c r="A35" s="17" t="s">
        <v>61</v>
      </c>
      <c r="B35" s="123" t="s">
        <v>62</v>
      </c>
      <c r="C35" s="123"/>
      <c r="D35" s="123"/>
      <c r="E35" s="123"/>
      <c r="F35" s="123"/>
      <c r="G35" s="123"/>
      <c r="H35" s="123"/>
      <c r="I35" s="123"/>
      <c r="J35" s="124"/>
    </row>
    <row r="36" spans="1:48" ht="59.25" customHeight="1" x14ac:dyDescent="0.25">
      <c r="A36" s="17" t="s">
        <v>63</v>
      </c>
      <c r="B36" s="123" t="s">
        <v>76</v>
      </c>
      <c r="C36" s="123"/>
      <c r="D36" s="123"/>
      <c r="E36" s="123"/>
      <c r="F36" s="123"/>
      <c r="G36" s="123"/>
      <c r="H36" s="123"/>
      <c r="I36" s="123"/>
      <c r="J36" s="124"/>
      <c r="K36" s="123"/>
      <c r="L36" s="123"/>
      <c r="M36" s="123"/>
      <c r="N36" s="123"/>
      <c r="O36" s="123"/>
      <c r="P36" s="123"/>
      <c r="Q36" s="124"/>
      <c r="R36" s="123"/>
      <c r="S36" s="123"/>
      <c r="T36" s="123"/>
      <c r="U36" s="123"/>
      <c r="V36" s="123"/>
      <c r="W36" s="123"/>
      <c r="X36" s="123"/>
      <c r="Y36" s="123"/>
      <c r="Z36" s="124"/>
      <c r="AA36" s="123"/>
      <c r="AB36" s="123"/>
      <c r="AC36" s="123"/>
      <c r="AD36" s="123"/>
      <c r="AE36" s="123"/>
      <c r="AF36" s="123"/>
      <c r="AG36" s="123"/>
      <c r="AH36" s="123"/>
      <c r="AI36" s="124"/>
      <c r="AJ36" s="123"/>
      <c r="AK36" s="123"/>
      <c r="AL36" s="123"/>
      <c r="AM36" s="123"/>
      <c r="AN36" s="123"/>
      <c r="AO36" s="123"/>
      <c r="AP36" s="123"/>
      <c r="AQ36" s="123"/>
      <c r="AR36" s="124"/>
      <c r="AS36" s="123"/>
      <c r="AT36" s="123"/>
      <c r="AU36" s="123"/>
      <c r="AV36" s="123"/>
    </row>
    <row r="37" spans="1:48" ht="60" customHeight="1" x14ac:dyDescent="0.25">
      <c r="A37" s="17" t="s">
        <v>64</v>
      </c>
      <c r="B37" s="123" t="s">
        <v>77</v>
      </c>
      <c r="C37" s="123"/>
      <c r="D37" s="123"/>
      <c r="E37" s="123"/>
      <c r="F37" s="123"/>
      <c r="G37" s="123"/>
      <c r="H37" s="123"/>
      <c r="I37" s="123"/>
      <c r="J37" s="124"/>
    </row>
    <row r="38" spans="1:48" x14ac:dyDescent="0.25">
      <c r="A38" s="26" t="s">
        <v>60</v>
      </c>
      <c r="B38" s="143" t="s">
        <v>56</v>
      </c>
      <c r="C38" s="143"/>
      <c r="D38" s="143"/>
      <c r="E38" s="143"/>
      <c r="F38" s="143"/>
      <c r="G38" s="143"/>
      <c r="H38" s="143"/>
      <c r="I38" s="143"/>
      <c r="J38" s="144"/>
    </row>
    <row r="39" spans="1:48" ht="27" customHeight="1" x14ac:dyDescent="0.25">
      <c r="A39" s="17" t="s">
        <v>61</v>
      </c>
      <c r="B39" s="123" t="s">
        <v>66</v>
      </c>
      <c r="C39" s="123"/>
      <c r="D39" s="123"/>
      <c r="E39" s="123"/>
      <c r="F39" s="123"/>
      <c r="G39" s="123"/>
      <c r="H39" s="123"/>
      <c r="I39" s="123"/>
      <c r="J39" s="124"/>
    </row>
    <row r="40" spans="1:48" ht="27.6" customHeight="1" x14ac:dyDescent="0.25">
      <c r="A40" s="17" t="s">
        <v>63</v>
      </c>
      <c r="B40" s="123" t="s">
        <v>78</v>
      </c>
      <c r="C40" s="123"/>
      <c r="D40" s="123"/>
      <c r="E40" s="123"/>
      <c r="F40" s="123"/>
      <c r="G40" s="123"/>
      <c r="H40" s="123"/>
      <c r="I40" s="123"/>
      <c r="J40" s="124"/>
    </row>
    <row r="41" spans="1:48" ht="37.15" customHeight="1" x14ac:dyDescent="0.25">
      <c r="A41" s="17" t="s">
        <v>64</v>
      </c>
      <c r="B41" s="123" t="s">
        <v>79</v>
      </c>
      <c r="C41" s="123"/>
      <c r="D41" s="123"/>
      <c r="E41" s="123"/>
      <c r="F41" s="123"/>
      <c r="G41" s="123"/>
      <c r="H41" s="123"/>
      <c r="I41" s="123"/>
      <c r="J41" s="124"/>
    </row>
    <row r="42" spans="1:48" ht="15.75" x14ac:dyDescent="0.25">
      <c r="A42" s="107" t="s">
        <v>69</v>
      </c>
      <c r="B42" s="108"/>
      <c r="C42" s="108"/>
      <c r="D42" s="108"/>
      <c r="E42" s="108"/>
      <c r="F42" s="108"/>
      <c r="G42" s="108"/>
      <c r="H42" s="108"/>
      <c r="I42" s="108"/>
      <c r="J42" s="109"/>
    </row>
    <row r="43" spans="1:48" ht="15.75" x14ac:dyDescent="0.25">
      <c r="A43" s="145" t="s">
        <v>70</v>
      </c>
      <c r="B43" s="146"/>
      <c r="C43" s="146"/>
      <c r="D43" s="146"/>
      <c r="E43" s="146"/>
      <c r="F43" s="146"/>
      <c r="G43" s="146"/>
      <c r="H43" s="146"/>
      <c r="I43" s="146"/>
      <c r="J43" s="147"/>
    </row>
    <row r="44" spans="1:48" ht="89.45" customHeight="1" x14ac:dyDescent="0.25">
      <c r="A44" s="152" t="s">
        <v>80</v>
      </c>
      <c r="B44" s="153"/>
      <c r="C44" s="153"/>
      <c r="D44" s="153"/>
      <c r="E44" s="153"/>
      <c r="F44" s="153"/>
      <c r="G44" s="153"/>
      <c r="H44" s="153"/>
      <c r="I44" s="153"/>
      <c r="J44" s="154"/>
      <c r="K44" s="28"/>
      <c r="L44" s="28"/>
      <c r="M44" s="28"/>
      <c r="N44" s="28"/>
      <c r="O44" s="28"/>
      <c r="P44" s="29"/>
      <c r="Q44" s="123"/>
      <c r="R44" s="123"/>
      <c r="S44" s="123"/>
      <c r="T44" s="123"/>
      <c r="U44" s="123"/>
      <c r="V44" s="123"/>
      <c r="W44" s="123"/>
      <c r="X44" s="123"/>
      <c r="Y44" s="124"/>
      <c r="Z44" s="123"/>
      <c r="AA44" s="123"/>
      <c r="AB44" s="123"/>
      <c r="AC44" s="123"/>
      <c r="AD44" s="123"/>
      <c r="AE44" s="123"/>
      <c r="AF44" s="123"/>
      <c r="AG44" s="123"/>
      <c r="AH44" s="124"/>
      <c r="AI44" s="123"/>
      <c r="AJ44" s="123"/>
      <c r="AK44" s="123"/>
      <c r="AL44" s="123"/>
      <c r="AM44" s="123"/>
      <c r="AN44" s="123"/>
      <c r="AO44" s="123"/>
      <c r="AP44" s="123"/>
      <c r="AQ44" s="124"/>
    </row>
    <row r="45" spans="1:48" ht="27.75" customHeight="1" x14ac:dyDescent="0.25">
      <c r="A45" s="23"/>
      <c r="B45" s="23"/>
      <c r="C45" s="23"/>
      <c r="D45" s="23"/>
      <c r="E45" s="23"/>
      <c r="F45" s="23"/>
      <c r="G45" s="23"/>
      <c r="H45" s="23"/>
      <c r="I45" s="23"/>
      <c r="J45" s="23"/>
    </row>
    <row r="46" spans="1:48" ht="30.75" customHeight="1" x14ac:dyDescent="0.25">
      <c r="A46" s="149" t="s">
        <v>72</v>
      </c>
      <c r="B46" s="149"/>
      <c r="C46" s="149"/>
      <c r="D46" s="149"/>
      <c r="E46" s="149"/>
      <c r="F46" s="149"/>
      <c r="G46" s="149"/>
      <c r="H46" s="149"/>
      <c r="I46" s="149"/>
      <c r="J46" s="149"/>
    </row>
    <row r="47" spans="1:48" x14ac:dyDescent="0.25">
      <c r="A47" s="5" t="s">
        <v>136</v>
      </c>
    </row>
    <row r="50" spans="2:4" x14ac:dyDescent="0.25">
      <c r="B50" s="150" t="s">
        <v>73</v>
      </c>
      <c r="C50" s="150"/>
      <c r="D50" s="150"/>
    </row>
    <row r="51" spans="2:4" x14ac:dyDescent="0.25">
      <c r="B51" s="151" t="str">
        <f>+'Primer trimestre'!B51:D51</f>
        <v>Escania Navarro</v>
      </c>
      <c r="C51" s="151"/>
      <c r="D51" s="151"/>
    </row>
    <row r="52" spans="2:4" x14ac:dyDescent="0.25">
      <c r="B52" s="148" t="s">
        <v>75</v>
      </c>
      <c r="C52" s="148"/>
      <c r="D52" s="148"/>
    </row>
  </sheetData>
  <mergeCells count="73">
    <mergeCell ref="Q44:Y44"/>
    <mergeCell ref="Z44:AH44"/>
    <mergeCell ref="AI44:AQ44"/>
    <mergeCell ref="A42:J42"/>
    <mergeCell ref="A43:J43"/>
    <mergeCell ref="A44:J44"/>
    <mergeCell ref="B38:J38"/>
    <mergeCell ref="B39:J39"/>
    <mergeCell ref="B40:J40"/>
    <mergeCell ref="B41:J41"/>
    <mergeCell ref="K36:Q36"/>
    <mergeCell ref="R36:Z36"/>
    <mergeCell ref="AA36:AI36"/>
    <mergeCell ref="AJ36:AR36"/>
    <mergeCell ref="AS36:AV36"/>
    <mergeCell ref="K8:Q8"/>
    <mergeCell ref="R8:Z8"/>
    <mergeCell ref="AA8:AD8"/>
    <mergeCell ref="K9:Q9"/>
    <mergeCell ref="R9:Z9"/>
    <mergeCell ref="AA9:AD9"/>
    <mergeCell ref="K10:Q10"/>
    <mergeCell ref="R10:Z10"/>
    <mergeCell ref="AA10:AD1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A32:J32"/>
    <mergeCell ref="C27:D27"/>
    <mergeCell ref="G27:H27"/>
    <mergeCell ref="I27:J27"/>
    <mergeCell ref="C25:E25"/>
    <mergeCell ref="F25:H25"/>
    <mergeCell ref="E27:F27"/>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s>
  <phoneticPr fontId="22" type="noConversion"/>
  <dataValidations xWindow="556" yWindow="890" count="16">
    <dataValidation allowBlank="1" showInputMessage="1" showErrorMessage="1" prompt="Monto ejecutado en el trimestre" sqref="H28:H29"/>
    <dataValidation allowBlank="1" showInputMessage="1" showErrorMessage="1" prompt="Meta alcanzada en el trimestre" sqref="G28"/>
    <dataValidation allowBlank="1" showInputMessage="1" showErrorMessage="1" prompt="Monto presupuestado para el producto" sqref="D28:D30 F28 E29:G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4:A45 B45:J45"/>
    <dataValidation allowBlank="1" showInputMessage="1" showErrorMessage="1" prompt="De existir desvío, explicar razones." sqref="B37:J37 B41:J41"/>
    <dataValidation allowBlank="1" showInputMessage="1" showErrorMessage="1" prompt="1. Describir lo plasmado en el presupuesto_x000a_2. Describir lo alcanzado en términos financieros y de producción " sqref="B36:J36 B40:J40"/>
    <dataValidation allowBlank="1" showInputMessage="1" showErrorMessage="1" prompt="¿En qué consiste el producto? su objetivo" sqref="B35:J35 B39:J39"/>
    <dataValidation allowBlank="1" showInputMessage="1" showErrorMessage="1" prompt="Nombre del producto" sqref="B34:J34 B38:J38"/>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93" t="s">
        <v>0</v>
      </c>
      <c r="C1" s="94"/>
      <c r="D1" s="94"/>
      <c r="E1" s="94"/>
      <c r="F1" s="94"/>
      <c r="G1" s="94"/>
      <c r="H1" s="94"/>
      <c r="I1" s="94"/>
      <c r="J1" s="95"/>
    </row>
    <row r="2" spans="1:30" ht="21.75" thickBot="1" x14ac:dyDescent="0.3">
      <c r="A2" s="19"/>
      <c r="B2" s="96" t="s">
        <v>1</v>
      </c>
      <c r="C2" s="97"/>
      <c r="D2" s="96" t="s">
        <v>2</v>
      </c>
      <c r="E2" s="97"/>
      <c r="F2" s="97"/>
      <c r="G2" s="97"/>
      <c r="H2" s="98"/>
      <c r="I2" s="1" t="s">
        <v>3</v>
      </c>
      <c r="J2" s="2" t="s">
        <v>4</v>
      </c>
    </row>
    <row r="3" spans="1:30" ht="21.75" thickBot="1" x14ac:dyDescent="0.3">
      <c r="A3" s="20"/>
      <c r="B3" s="99"/>
      <c r="C3" s="100"/>
      <c r="D3" s="99"/>
      <c r="E3" s="100"/>
      <c r="F3" s="100"/>
      <c r="G3" s="100"/>
      <c r="H3" s="101"/>
      <c r="I3" s="24"/>
      <c r="J3" s="25"/>
    </row>
    <row r="4" spans="1:30" x14ac:dyDescent="0.25">
      <c r="A4" s="89"/>
      <c r="B4" s="90"/>
      <c r="C4" s="90"/>
      <c r="D4" s="91"/>
      <c r="E4" s="91"/>
      <c r="F4" s="91"/>
      <c r="G4" s="91"/>
      <c r="H4" s="91"/>
      <c r="I4" s="90"/>
      <c r="J4" s="92"/>
    </row>
    <row r="5" spans="1:30" ht="3" customHeight="1" x14ac:dyDescent="0.25">
      <c r="A5" s="104"/>
      <c r="B5" s="105"/>
      <c r="C5" s="105"/>
      <c r="D5" s="105"/>
      <c r="E5" s="105"/>
      <c r="F5" s="105"/>
      <c r="G5" s="105"/>
      <c r="H5" s="105"/>
      <c r="I5" s="105"/>
      <c r="J5" s="106"/>
    </row>
    <row r="6" spans="1:30" ht="15.75" x14ac:dyDescent="0.25">
      <c r="A6" s="107" t="s">
        <v>5</v>
      </c>
      <c r="B6" s="108"/>
      <c r="C6" s="108"/>
      <c r="D6" s="108"/>
      <c r="E6" s="108"/>
      <c r="F6" s="108"/>
      <c r="G6" s="108"/>
      <c r="H6" s="108"/>
      <c r="I6" s="108"/>
      <c r="J6" s="109"/>
    </row>
    <row r="7" spans="1:30" ht="15.75" x14ac:dyDescent="0.25">
      <c r="A7" s="110" t="s">
        <v>6</v>
      </c>
      <c r="B7" s="111"/>
      <c r="C7" s="111"/>
      <c r="D7" s="111"/>
      <c r="E7" s="111"/>
      <c r="F7" s="111"/>
      <c r="G7" s="111"/>
      <c r="H7" s="111"/>
      <c r="I7" s="111"/>
      <c r="J7" s="112"/>
    </row>
    <row r="8" spans="1:30" ht="14.45" customHeight="1" x14ac:dyDescent="0.25">
      <c r="A8" s="30" t="s">
        <v>7</v>
      </c>
      <c r="B8" s="102" t="s">
        <v>8</v>
      </c>
      <c r="C8" s="102"/>
      <c r="D8" s="102"/>
      <c r="E8" s="102"/>
      <c r="F8" s="102"/>
      <c r="G8" s="102"/>
      <c r="H8" s="102"/>
      <c r="I8" s="102"/>
      <c r="J8" s="102"/>
      <c r="K8" s="103"/>
      <c r="L8" s="103"/>
      <c r="M8" s="103"/>
      <c r="N8" s="103"/>
      <c r="O8" s="103"/>
      <c r="P8" s="103"/>
      <c r="Q8" s="103"/>
      <c r="R8" s="103"/>
      <c r="S8" s="103"/>
      <c r="T8" s="103"/>
      <c r="U8" s="103"/>
      <c r="V8" s="103"/>
      <c r="W8" s="103"/>
      <c r="X8" s="103"/>
      <c r="Y8" s="103"/>
      <c r="Z8" s="103"/>
      <c r="AA8" s="103"/>
      <c r="AB8" s="103"/>
      <c r="AC8" s="103"/>
      <c r="AD8" s="103"/>
    </row>
    <row r="9" spans="1:30" ht="15" customHeight="1" x14ac:dyDescent="0.25">
      <c r="A9" s="21" t="s">
        <v>9</v>
      </c>
      <c r="B9" s="102" t="s">
        <v>10</v>
      </c>
      <c r="C9" s="102"/>
      <c r="D9" s="102"/>
      <c r="E9" s="102"/>
      <c r="F9" s="102"/>
      <c r="G9" s="102"/>
      <c r="H9" s="102"/>
      <c r="I9" s="102"/>
      <c r="J9" s="102"/>
      <c r="K9" s="103"/>
      <c r="L9" s="103"/>
      <c r="M9" s="103"/>
      <c r="N9" s="103"/>
      <c r="O9" s="103"/>
      <c r="P9" s="103"/>
      <c r="Q9" s="103"/>
      <c r="R9" s="103"/>
      <c r="S9" s="103"/>
      <c r="T9" s="103"/>
      <c r="U9" s="103"/>
      <c r="V9" s="103"/>
      <c r="W9" s="103"/>
      <c r="X9" s="103"/>
      <c r="Y9" s="103"/>
      <c r="Z9" s="103"/>
      <c r="AA9" s="103"/>
      <c r="AB9" s="103"/>
      <c r="AC9" s="103"/>
      <c r="AD9" s="103"/>
    </row>
    <row r="10" spans="1:30" ht="14.45" customHeight="1" x14ac:dyDescent="0.25">
      <c r="A10" s="31" t="s">
        <v>11</v>
      </c>
      <c r="B10" s="102" t="s">
        <v>12</v>
      </c>
      <c r="C10" s="102"/>
      <c r="D10" s="102"/>
      <c r="E10" s="102"/>
      <c r="F10" s="102"/>
      <c r="G10" s="102"/>
      <c r="H10" s="102"/>
      <c r="I10" s="102"/>
      <c r="J10" s="102"/>
      <c r="K10" s="103"/>
      <c r="L10" s="103"/>
      <c r="M10" s="103"/>
      <c r="N10" s="103"/>
      <c r="O10" s="103"/>
      <c r="P10" s="103"/>
      <c r="Q10" s="103"/>
      <c r="R10" s="103"/>
      <c r="S10" s="103"/>
      <c r="T10" s="103"/>
      <c r="U10" s="103"/>
      <c r="V10" s="103"/>
      <c r="W10" s="103"/>
      <c r="X10" s="103"/>
      <c r="Y10" s="103"/>
      <c r="Z10" s="103"/>
      <c r="AA10" s="103"/>
      <c r="AB10" s="103"/>
      <c r="AC10" s="103"/>
      <c r="AD10" s="103"/>
    </row>
    <row r="11" spans="1:30" ht="48" customHeight="1" x14ac:dyDescent="0.25">
      <c r="A11" s="3" t="s">
        <v>13</v>
      </c>
      <c r="B11" s="113" t="s">
        <v>14</v>
      </c>
      <c r="C11" s="114"/>
      <c r="D11" s="114"/>
      <c r="E11" s="114"/>
      <c r="F11" s="114"/>
      <c r="G11" s="114"/>
      <c r="H11" s="114"/>
      <c r="I11" s="114"/>
      <c r="J11" s="115"/>
    </row>
    <row r="12" spans="1:30" ht="28.15" customHeight="1" x14ac:dyDescent="0.25">
      <c r="A12" s="3" t="s">
        <v>15</v>
      </c>
      <c r="B12" s="116" t="s">
        <v>16</v>
      </c>
      <c r="C12" s="117"/>
      <c r="D12" s="117"/>
      <c r="E12" s="117"/>
      <c r="F12" s="117"/>
      <c r="G12" s="117"/>
      <c r="H12" s="117"/>
      <c r="I12" s="117"/>
      <c r="J12" s="118"/>
    </row>
    <row r="13" spans="1:30" ht="15.75" x14ac:dyDescent="0.25">
      <c r="A13" s="107" t="s">
        <v>17</v>
      </c>
      <c r="B13" s="108"/>
      <c r="C13" s="108"/>
      <c r="D13" s="108"/>
      <c r="E13" s="108"/>
      <c r="F13" s="108"/>
      <c r="G13" s="108"/>
      <c r="H13" s="108"/>
      <c r="I13" s="108"/>
      <c r="J13" s="109"/>
    </row>
    <row r="14" spans="1:30" ht="27.75" customHeight="1" x14ac:dyDescent="0.25">
      <c r="A14" s="3" t="s">
        <v>18</v>
      </c>
      <c r="B14" s="22">
        <v>2</v>
      </c>
      <c r="C14" s="119" t="s">
        <v>19</v>
      </c>
      <c r="D14" s="120"/>
      <c r="E14" s="120"/>
      <c r="F14" s="120"/>
      <c r="G14" s="120"/>
      <c r="H14" s="120"/>
      <c r="I14" s="120"/>
      <c r="J14" s="121"/>
    </row>
    <row r="15" spans="1:30" ht="26.25" customHeight="1" x14ac:dyDescent="0.25">
      <c r="A15" s="3" t="s">
        <v>20</v>
      </c>
      <c r="B15" s="6">
        <v>2.2000000000000002</v>
      </c>
      <c r="C15" s="122" t="str">
        <f>IFERROR(VLOOKUP(B15,'[1]Validacion datos'!A8:B26,2,FALSE),"")</f>
        <v>Salud y seguridad social integral</v>
      </c>
      <c r="D15" s="122"/>
      <c r="E15" s="122"/>
      <c r="F15" s="122"/>
      <c r="G15" s="122"/>
      <c r="H15" s="122"/>
      <c r="I15" s="122"/>
      <c r="J15" s="122"/>
    </row>
    <row r="16" spans="1:30" ht="33.75" customHeight="1" x14ac:dyDescent="0.25">
      <c r="A16" s="3" t="s">
        <v>21</v>
      </c>
      <c r="B16" s="7" t="s">
        <v>22</v>
      </c>
      <c r="C16" s="122" t="s">
        <v>23</v>
      </c>
      <c r="D16" s="122"/>
      <c r="E16" s="122"/>
      <c r="F16" s="122"/>
      <c r="G16" s="122"/>
      <c r="H16" s="122"/>
      <c r="I16" s="122"/>
      <c r="J16" s="122"/>
    </row>
    <row r="17" spans="1:12" ht="15.75" x14ac:dyDescent="0.25">
      <c r="A17" s="107" t="s">
        <v>24</v>
      </c>
      <c r="B17" s="108"/>
      <c r="C17" s="108"/>
      <c r="D17" s="108"/>
      <c r="E17" s="108"/>
      <c r="F17" s="108"/>
      <c r="G17" s="108"/>
      <c r="H17" s="108"/>
      <c r="I17" s="108"/>
      <c r="J17" s="109"/>
    </row>
    <row r="18" spans="1:12" ht="29.25" customHeight="1" x14ac:dyDescent="0.25">
      <c r="A18" s="3" t="s">
        <v>25</v>
      </c>
      <c r="B18" s="123" t="s">
        <v>26</v>
      </c>
      <c r="C18" s="123"/>
      <c r="D18" s="123"/>
      <c r="E18" s="123"/>
      <c r="F18" s="123"/>
      <c r="G18" s="123"/>
      <c r="H18" s="123"/>
      <c r="I18" s="123"/>
      <c r="J18" s="124"/>
    </row>
    <row r="19" spans="1:12" ht="42.6" customHeight="1" x14ac:dyDescent="0.25">
      <c r="A19" s="8" t="s">
        <v>27</v>
      </c>
      <c r="B19" s="123" t="s">
        <v>28</v>
      </c>
      <c r="C19" s="123"/>
      <c r="D19" s="123"/>
      <c r="E19" s="123"/>
      <c r="F19" s="123"/>
      <c r="G19" s="123"/>
      <c r="H19" s="123"/>
      <c r="I19" s="123"/>
      <c r="J19" s="124"/>
    </row>
    <row r="20" spans="1:12" ht="34.5" customHeight="1" x14ac:dyDescent="0.25">
      <c r="A20" s="8" t="s">
        <v>29</v>
      </c>
      <c r="B20" s="123" t="s">
        <v>30</v>
      </c>
      <c r="C20" s="123"/>
      <c r="D20" s="123"/>
      <c r="E20" s="123"/>
      <c r="F20" s="123"/>
      <c r="G20" s="123"/>
      <c r="H20" s="123"/>
      <c r="I20" s="123"/>
      <c r="J20" s="124"/>
    </row>
    <row r="21" spans="1:12" ht="35.25" customHeight="1" x14ac:dyDescent="0.25">
      <c r="A21" s="8" t="s">
        <v>31</v>
      </c>
      <c r="B21" s="123" t="s">
        <v>32</v>
      </c>
      <c r="C21" s="123"/>
      <c r="D21" s="123"/>
      <c r="E21" s="123"/>
      <c r="F21" s="123"/>
      <c r="G21" s="123"/>
      <c r="H21" s="123"/>
      <c r="I21" s="123"/>
      <c r="J21" s="124"/>
    </row>
    <row r="22" spans="1:12" ht="15.75" x14ac:dyDescent="0.25">
      <c r="A22" s="107" t="s">
        <v>33</v>
      </c>
      <c r="B22" s="108"/>
      <c r="C22" s="108"/>
      <c r="D22" s="108"/>
      <c r="E22" s="108"/>
      <c r="F22" s="108"/>
      <c r="G22" s="108"/>
      <c r="H22" s="108"/>
      <c r="I22" s="108"/>
      <c r="J22" s="109"/>
    </row>
    <row r="23" spans="1:12" ht="15.75" x14ac:dyDescent="0.25">
      <c r="A23" s="110" t="s">
        <v>34</v>
      </c>
      <c r="B23" s="111"/>
      <c r="C23" s="111"/>
      <c r="D23" s="111"/>
      <c r="E23" s="111"/>
      <c r="F23" s="111"/>
      <c r="G23" s="111"/>
      <c r="H23" s="111"/>
      <c r="I23" s="111"/>
      <c r="J23" s="112"/>
    </row>
    <row r="24" spans="1:12" ht="15" customHeight="1" x14ac:dyDescent="0.25">
      <c r="A24" s="128" t="s">
        <v>35</v>
      </c>
      <c r="B24" s="129"/>
      <c r="C24" s="130" t="s">
        <v>36</v>
      </c>
      <c r="D24" s="131"/>
      <c r="E24" s="131"/>
      <c r="F24" s="131" t="s">
        <v>37</v>
      </c>
      <c r="G24" s="131"/>
      <c r="H24" s="129"/>
      <c r="I24" s="130" t="s">
        <v>38</v>
      </c>
      <c r="J24" s="132"/>
    </row>
    <row r="25" spans="1:12" x14ac:dyDescent="0.25">
      <c r="A25" s="155">
        <v>329000000</v>
      </c>
      <c r="B25" s="156"/>
      <c r="C25" s="159">
        <v>505610909.38999999</v>
      </c>
      <c r="D25" s="160"/>
      <c r="E25" s="161"/>
      <c r="F25" s="159">
        <v>120927408.48999999</v>
      </c>
      <c r="G25" s="160"/>
      <c r="H25" s="161"/>
      <c r="I25" s="157">
        <f>(+F25/A25)</f>
        <v>0.36756051212765956</v>
      </c>
      <c r="J25" s="158"/>
    </row>
    <row r="26" spans="1:12" ht="15.75" x14ac:dyDescent="0.25">
      <c r="A26" s="110" t="s">
        <v>39</v>
      </c>
      <c r="B26" s="111"/>
      <c r="C26" s="111"/>
      <c r="D26" s="111"/>
      <c r="E26" s="111"/>
      <c r="F26" s="111"/>
      <c r="G26" s="111"/>
      <c r="H26" s="111"/>
      <c r="I26" s="111"/>
      <c r="J26" s="112"/>
    </row>
    <row r="27" spans="1:12" ht="15" customHeight="1" x14ac:dyDescent="0.25">
      <c r="A27" s="4"/>
      <c r="B27"/>
      <c r="C27" s="140" t="s">
        <v>40</v>
      </c>
      <c r="D27" s="141"/>
      <c r="E27" s="140" t="s">
        <v>133</v>
      </c>
      <c r="F27" s="141"/>
      <c r="G27" s="140" t="s">
        <v>133</v>
      </c>
      <c r="H27" s="141"/>
      <c r="I27" s="140" t="s">
        <v>43</v>
      </c>
      <c r="J27" s="142"/>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x14ac:dyDescent="0.25">
      <c r="A31" s="125" t="s">
        <v>140</v>
      </c>
      <c r="B31" s="126"/>
      <c r="C31" s="126"/>
      <c r="D31" s="126"/>
      <c r="E31" s="126"/>
      <c r="F31" s="126"/>
      <c r="G31" s="126"/>
      <c r="H31" s="126"/>
      <c r="I31" s="126"/>
      <c r="J31" s="127"/>
    </row>
    <row r="32" spans="1:12" ht="15.75" x14ac:dyDescent="0.25">
      <c r="A32" s="107" t="s">
        <v>58</v>
      </c>
      <c r="B32" s="108"/>
      <c r="C32" s="108"/>
      <c r="D32" s="108"/>
      <c r="E32" s="108"/>
      <c r="F32" s="108"/>
      <c r="G32" s="108"/>
      <c r="H32" s="108"/>
      <c r="I32" s="108"/>
      <c r="J32" s="109"/>
    </row>
    <row r="33" spans="1:48" ht="15.75" x14ac:dyDescent="0.25">
      <c r="A33" s="110" t="s">
        <v>59</v>
      </c>
      <c r="B33" s="111"/>
      <c r="C33" s="111"/>
      <c r="D33" s="111"/>
      <c r="E33" s="111"/>
      <c r="F33" s="111"/>
      <c r="G33" s="111"/>
      <c r="H33" s="111"/>
      <c r="I33" s="111"/>
      <c r="J33" s="112"/>
    </row>
    <row r="34" spans="1:48" x14ac:dyDescent="0.25">
      <c r="A34" s="26" t="s">
        <v>60</v>
      </c>
      <c r="B34" s="143" t="s">
        <v>54</v>
      </c>
      <c r="C34" s="143"/>
      <c r="D34" s="143"/>
      <c r="E34" s="143"/>
      <c r="F34" s="143"/>
      <c r="G34" s="143"/>
      <c r="H34" s="143"/>
      <c r="I34" s="143"/>
      <c r="J34" s="144"/>
    </row>
    <row r="35" spans="1:48" ht="67.5" customHeight="1" x14ac:dyDescent="0.25">
      <c r="A35" s="17" t="s">
        <v>61</v>
      </c>
      <c r="B35" s="123" t="s">
        <v>62</v>
      </c>
      <c r="C35" s="123"/>
      <c r="D35" s="123"/>
      <c r="E35" s="123"/>
      <c r="F35" s="123"/>
      <c r="G35" s="123"/>
      <c r="H35" s="123"/>
      <c r="I35" s="123"/>
      <c r="J35" s="124"/>
    </row>
    <row r="36" spans="1:48" ht="59.25" customHeight="1" x14ac:dyDescent="0.25">
      <c r="A36" s="17" t="s">
        <v>63</v>
      </c>
      <c r="B36" s="123" t="s">
        <v>138</v>
      </c>
      <c r="C36" s="123"/>
      <c r="D36" s="123"/>
      <c r="E36" s="123"/>
      <c r="F36" s="123"/>
      <c r="G36" s="123"/>
      <c r="H36" s="123"/>
      <c r="I36" s="123"/>
      <c r="J36" s="124"/>
      <c r="K36" s="123"/>
      <c r="L36" s="123"/>
      <c r="M36" s="123"/>
      <c r="N36" s="123"/>
      <c r="O36" s="123"/>
      <c r="P36" s="123"/>
      <c r="Q36" s="124"/>
      <c r="R36" s="123"/>
      <c r="S36" s="123"/>
      <c r="T36" s="123"/>
      <c r="U36" s="123"/>
      <c r="V36" s="123"/>
      <c r="W36" s="123"/>
      <c r="X36" s="123"/>
      <c r="Y36" s="123"/>
      <c r="Z36" s="124"/>
      <c r="AA36" s="123"/>
      <c r="AB36" s="123"/>
      <c r="AC36" s="123"/>
      <c r="AD36" s="123"/>
      <c r="AE36" s="123"/>
      <c r="AF36" s="123"/>
      <c r="AG36" s="123"/>
      <c r="AH36" s="123"/>
      <c r="AI36" s="124"/>
      <c r="AJ36" s="123"/>
      <c r="AK36" s="123"/>
      <c r="AL36" s="123"/>
      <c r="AM36" s="123"/>
      <c r="AN36" s="123"/>
      <c r="AO36" s="123"/>
      <c r="AP36" s="123"/>
      <c r="AQ36" s="123"/>
      <c r="AR36" s="124"/>
      <c r="AS36" s="123"/>
      <c r="AT36" s="123"/>
      <c r="AU36" s="123"/>
      <c r="AV36" s="123"/>
    </row>
    <row r="37" spans="1:48" ht="60" customHeight="1" x14ac:dyDescent="0.25">
      <c r="A37" s="17" t="s">
        <v>64</v>
      </c>
      <c r="B37" s="123" t="s">
        <v>77</v>
      </c>
      <c r="C37" s="123"/>
      <c r="D37" s="123"/>
      <c r="E37" s="123"/>
      <c r="F37" s="123"/>
      <c r="G37" s="123"/>
      <c r="H37" s="123"/>
      <c r="I37" s="123"/>
      <c r="J37" s="124"/>
    </row>
    <row r="38" spans="1:48" x14ac:dyDescent="0.25">
      <c r="A38" s="26" t="s">
        <v>60</v>
      </c>
      <c r="B38" s="143" t="s">
        <v>56</v>
      </c>
      <c r="C38" s="143"/>
      <c r="D38" s="143"/>
      <c r="E38" s="143"/>
      <c r="F38" s="143"/>
      <c r="G38" s="143"/>
      <c r="H38" s="143"/>
      <c r="I38" s="143"/>
      <c r="J38" s="144"/>
    </row>
    <row r="39" spans="1:48" ht="27" customHeight="1" x14ac:dyDescent="0.25">
      <c r="A39" s="17" t="s">
        <v>61</v>
      </c>
      <c r="B39" s="123" t="s">
        <v>66</v>
      </c>
      <c r="C39" s="123"/>
      <c r="D39" s="123"/>
      <c r="E39" s="123"/>
      <c r="F39" s="123"/>
      <c r="G39" s="123"/>
      <c r="H39" s="123"/>
      <c r="I39" s="123"/>
      <c r="J39" s="124"/>
    </row>
    <row r="40" spans="1:48" ht="27.6" customHeight="1" x14ac:dyDescent="0.25">
      <c r="A40" s="17" t="s">
        <v>63</v>
      </c>
      <c r="B40" s="123" t="s">
        <v>78</v>
      </c>
      <c r="C40" s="123"/>
      <c r="D40" s="123"/>
      <c r="E40" s="123"/>
      <c r="F40" s="123"/>
      <c r="G40" s="123"/>
      <c r="H40" s="123"/>
      <c r="I40" s="123"/>
      <c r="J40" s="124"/>
    </row>
    <row r="41" spans="1:48" ht="37.15" customHeight="1" x14ac:dyDescent="0.25">
      <c r="A41" s="17" t="s">
        <v>64</v>
      </c>
      <c r="B41" s="123" t="s">
        <v>79</v>
      </c>
      <c r="C41" s="123"/>
      <c r="D41" s="123"/>
      <c r="E41" s="123"/>
      <c r="F41" s="123"/>
      <c r="G41" s="123"/>
      <c r="H41" s="123"/>
      <c r="I41" s="123"/>
      <c r="J41" s="124"/>
    </row>
    <row r="42" spans="1:48" ht="15.75" x14ac:dyDescent="0.25">
      <c r="A42" s="107" t="s">
        <v>69</v>
      </c>
      <c r="B42" s="108"/>
      <c r="C42" s="108"/>
      <c r="D42" s="108"/>
      <c r="E42" s="108"/>
      <c r="F42" s="108"/>
      <c r="G42" s="108"/>
      <c r="H42" s="108"/>
      <c r="I42" s="108"/>
      <c r="J42" s="109"/>
    </row>
    <row r="43" spans="1:48" ht="15.75" x14ac:dyDescent="0.25">
      <c r="A43" s="145" t="s">
        <v>70</v>
      </c>
      <c r="B43" s="146"/>
      <c r="C43" s="146"/>
      <c r="D43" s="146"/>
      <c r="E43" s="146"/>
      <c r="F43" s="146"/>
      <c r="G43" s="146"/>
      <c r="H43" s="146"/>
      <c r="I43" s="146"/>
      <c r="J43" s="147"/>
    </row>
    <row r="44" spans="1:48" ht="89.45" customHeight="1" x14ac:dyDescent="0.25">
      <c r="A44" s="152" t="s">
        <v>80</v>
      </c>
      <c r="B44" s="153"/>
      <c r="C44" s="153"/>
      <c r="D44" s="153"/>
      <c r="E44" s="153"/>
      <c r="F44" s="153"/>
      <c r="G44" s="153"/>
      <c r="H44" s="153"/>
      <c r="I44" s="153"/>
      <c r="J44" s="154"/>
      <c r="K44" s="28"/>
      <c r="L44" s="28"/>
      <c r="M44" s="28"/>
      <c r="N44" s="28"/>
      <c r="O44" s="28"/>
      <c r="P44" s="29"/>
      <c r="Q44" s="123"/>
      <c r="R44" s="123"/>
      <c r="S44" s="123"/>
      <c r="T44" s="123"/>
      <c r="U44" s="123"/>
      <c r="V44" s="123"/>
      <c r="W44" s="123"/>
      <c r="X44" s="123"/>
      <c r="Y44" s="124"/>
      <c r="Z44" s="123"/>
      <c r="AA44" s="123"/>
      <c r="AB44" s="123"/>
      <c r="AC44" s="123"/>
      <c r="AD44" s="123"/>
      <c r="AE44" s="123"/>
      <c r="AF44" s="123"/>
      <c r="AG44" s="123"/>
      <c r="AH44" s="124"/>
      <c r="AI44" s="123"/>
      <c r="AJ44" s="123"/>
      <c r="AK44" s="123"/>
      <c r="AL44" s="123"/>
      <c r="AM44" s="123"/>
      <c r="AN44" s="123"/>
      <c r="AO44" s="123"/>
      <c r="AP44" s="123"/>
      <c r="AQ44" s="124"/>
    </row>
    <row r="45" spans="1:48" ht="27.75" customHeight="1" x14ac:dyDescent="0.25">
      <c r="A45" s="23"/>
      <c r="B45" s="23"/>
      <c r="C45" s="23"/>
      <c r="D45" s="23"/>
      <c r="E45" s="23"/>
      <c r="F45" s="23"/>
      <c r="G45" s="23"/>
      <c r="H45" s="23"/>
      <c r="I45" s="23"/>
      <c r="J45" s="23"/>
    </row>
    <row r="46" spans="1:48" ht="30.75" customHeight="1" x14ac:dyDescent="0.25">
      <c r="A46" s="149" t="s">
        <v>72</v>
      </c>
      <c r="B46" s="149"/>
      <c r="C46" s="149"/>
      <c r="D46" s="149"/>
      <c r="E46" s="149"/>
      <c r="F46" s="149"/>
      <c r="G46" s="149"/>
      <c r="H46" s="149"/>
      <c r="I46" s="149"/>
      <c r="J46" s="149"/>
    </row>
    <row r="47" spans="1:48" x14ac:dyDescent="0.25">
      <c r="A47" s="5" t="s">
        <v>137</v>
      </c>
    </row>
    <row r="50" spans="2:4" x14ac:dyDescent="0.25">
      <c r="B50" s="150" t="s">
        <v>73</v>
      </c>
      <c r="C50" s="150"/>
      <c r="D50" s="150"/>
    </row>
    <row r="51" spans="2:4" x14ac:dyDescent="0.25">
      <c r="B51" s="151" t="str">
        <f>+'Primer trimestre'!B51:D51</f>
        <v>Escania Navarro</v>
      </c>
      <c r="C51" s="151"/>
      <c r="D51" s="151"/>
    </row>
    <row r="52" spans="2:4" x14ac:dyDescent="0.25">
      <c r="B52" s="148" t="s">
        <v>75</v>
      </c>
      <c r="C52" s="148"/>
      <c r="D52" s="148"/>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29"/>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53"/>
  <sheetViews>
    <sheetView showGridLines="0" tabSelected="1" view="pageBreakPreview" topLeftCell="A24" zoomScale="110" zoomScaleNormal="110" zoomScaleSheetLayoutView="110" workbookViewId="0">
      <selection activeCell="G58" sqref="G58"/>
    </sheetView>
  </sheetViews>
  <sheetFormatPr baseColWidth="10" defaultColWidth="11.42578125" defaultRowHeight="15" x14ac:dyDescent="0.25"/>
  <cols>
    <col min="1" max="1" width="45" style="87" customWidth="1"/>
    <col min="2" max="2" width="15.140625" style="87" customWidth="1"/>
    <col min="3" max="3" width="12.7109375" style="87" customWidth="1"/>
    <col min="4" max="4" width="15.85546875" style="87" customWidth="1"/>
    <col min="5" max="6" width="12.7109375" style="87" customWidth="1"/>
    <col min="7" max="7" width="11.5703125" style="87" customWidth="1"/>
    <col min="8" max="8" width="12.5703125" style="87" customWidth="1"/>
    <col min="9" max="9" width="11.28515625" style="87" customWidth="1"/>
    <col min="10" max="10" width="11.140625" style="240" customWidth="1"/>
    <col min="11" max="13" width="0" style="75" hidden="1" customWidth="1"/>
    <col min="14" max="16384" width="11.42578125" style="75"/>
  </cols>
  <sheetData>
    <row r="1" spans="1:27" ht="21.75" thickBot="1" x14ac:dyDescent="0.3">
      <c r="A1" s="210"/>
      <c r="B1" s="211" t="s">
        <v>0</v>
      </c>
      <c r="C1" s="212"/>
      <c r="D1" s="212"/>
      <c r="E1" s="212"/>
      <c r="F1" s="212"/>
      <c r="G1" s="212"/>
      <c r="H1" s="212"/>
      <c r="I1" s="212"/>
      <c r="J1" s="213"/>
    </row>
    <row r="2" spans="1:27" ht="21.75" thickBot="1" x14ac:dyDescent="0.3">
      <c r="A2" s="214"/>
      <c r="B2" s="96" t="s">
        <v>1</v>
      </c>
      <c r="C2" s="215"/>
      <c r="D2" s="96" t="s">
        <v>2</v>
      </c>
      <c r="E2" s="215"/>
      <c r="F2" s="215"/>
      <c r="G2" s="215"/>
      <c r="H2" s="98"/>
      <c r="I2" s="1" t="s">
        <v>3</v>
      </c>
      <c r="J2" s="216" t="s">
        <v>4</v>
      </c>
    </row>
    <row r="3" spans="1:27" ht="21.75" thickBot="1" x14ac:dyDescent="0.3">
      <c r="A3" s="217"/>
      <c r="B3" s="99">
        <v>6658</v>
      </c>
      <c r="C3" s="100"/>
      <c r="D3" s="99" t="s">
        <v>178</v>
      </c>
      <c r="E3" s="100"/>
      <c r="F3" s="100"/>
      <c r="G3" s="100"/>
      <c r="H3" s="101"/>
      <c r="I3" s="24">
        <v>45053</v>
      </c>
      <c r="J3" s="218" t="s">
        <v>173</v>
      </c>
    </row>
    <row r="4" spans="1:27" x14ac:dyDescent="0.25">
      <c r="A4" s="162"/>
      <c r="B4" s="163"/>
      <c r="C4" s="163"/>
      <c r="D4" s="219"/>
      <c r="E4" s="219"/>
      <c r="F4" s="219"/>
      <c r="G4" s="219"/>
      <c r="H4" s="219"/>
      <c r="I4" s="163"/>
      <c r="J4" s="164"/>
    </row>
    <row r="5" spans="1:27" ht="3" customHeight="1" x14ac:dyDescent="0.25">
      <c r="A5" s="165"/>
      <c r="B5" s="220"/>
      <c r="C5" s="220"/>
      <c r="D5" s="220"/>
      <c r="E5" s="220"/>
      <c r="F5" s="220"/>
      <c r="G5" s="220"/>
      <c r="H5" s="220"/>
      <c r="I5" s="220"/>
      <c r="J5" s="166"/>
    </row>
    <row r="6" spans="1:27" ht="15.75" x14ac:dyDescent="0.25">
      <c r="A6" s="107" t="s">
        <v>5</v>
      </c>
      <c r="B6" s="221"/>
      <c r="C6" s="221"/>
      <c r="D6" s="221"/>
      <c r="E6" s="221"/>
      <c r="F6" s="221"/>
      <c r="G6" s="221"/>
      <c r="H6" s="221"/>
      <c r="I6" s="221"/>
      <c r="J6" s="109"/>
    </row>
    <row r="7" spans="1:27" ht="15.75" x14ac:dyDescent="0.25">
      <c r="A7" s="110" t="s">
        <v>6</v>
      </c>
      <c r="B7" s="222"/>
      <c r="C7" s="222"/>
      <c r="D7" s="222"/>
      <c r="E7" s="222"/>
      <c r="F7" s="222"/>
      <c r="G7" s="222"/>
      <c r="H7" s="222"/>
      <c r="I7" s="222"/>
      <c r="J7" s="112"/>
    </row>
    <row r="8" spans="1:27" ht="14.45" customHeight="1" x14ac:dyDescent="0.25">
      <c r="A8" s="30" t="s">
        <v>7</v>
      </c>
      <c r="B8" s="102" t="s">
        <v>8</v>
      </c>
      <c r="C8" s="102"/>
      <c r="D8" s="102"/>
      <c r="E8" s="102"/>
      <c r="F8" s="102"/>
      <c r="G8" s="102"/>
      <c r="H8" s="102"/>
      <c r="I8" s="102"/>
      <c r="J8" s="102"/>
      <c r="K8" s="103"/>
      <c r="L8" s="103"/>
      <c r="M8" s="103"/>
      <c r="N8" s="103"/>
      <c r="O8" s="103"/>
      <c r="P8" s="103"/>
      <c r="Q8" s="103"/>
      <c r="R8" s="103"/>
      <c r="S8" s="103"/>
      <c r="T8" s="103"/>
      <c r="U8" s="103"/>
      <c r="V8" s="103"/>
      <c r="W8" s="103"/>
      <c r="X8" s="103"/>
      <c r="Y8" s="103"/>
      <c r="Z8" s="103"/>
      <c r="AA8" s="103"/>
    </row>
    <row r="9" spans="1:27" ht="15" customHeight="1" x14ac:dyDescent="0.25">
      <c r="A9" s="76" t="s">
        <v>9</v>
      </c>
      <c r="B9" s="102" t="s">
        <v>10</v>
      </c>
      <c r="C9" s="102"/>
      <c r="D9" s="102"/>
      <c r="E9" s="102"/>
      <c r="F9" s="102"/>
      <c r="G9" s="102"/>
      <c r="H9" s="102"/>
      <c r="I9" s="102"/>
      <c r="J9" s="102"/>
      <c r="K9" s="103"/>
      <c r="L9" s="103"/>
      <c r="M9" s="103"/>
      <c r="N9" s="103"/>
      <c r="O9" s="103"/>
      <c r="P9" s="103"/>
      <c r="Q9" s="103"/>
      <c r="R9" s="103"/>
      <c r="S9" s="103"/>
      <c r="T9" s="103"/>
      <c r="U9" s="103"/>
      <c r="V9" s="103"/>
      <c r="W9" s="103"/>
      <c r="X9" s="103"/>
      <c r="Y9" s="103"/>
      <c r="Z9" s="103"/>
      <c r="AA9" s="103"/>
    </row>
    <row r="10" spans="1:27" ht="14.45" customHeight="1" x14ac:dyDescent="0.25">
      <c r="A10" s="77" t="s">
        <v>11</v>
      </c>
      <c r="B10" s="102" t="s">
        <v>12</v>
      </c>
      <c r="C10" s="102"/>
      <c r="D10" s="102"/>
      <c r="E10" s="102"/>
      <c r="F10" s="102"/>
      <c r="G10" s="102"/>
      <c r="H10" s="102"/>
      <c r="I10" s="102"/>
      <c r="J10" s="102"/>
      <c r="K10" s="103"/>
      <c r="L10" s="103"/>
      <c r="M10" s="103"/>
      <c r="N10" s="103"/>
      <c r="O10" s="103"/>
      <c r="P10" s="103"/>
      <c r="Q10" s="103"/>
      <c r="R10" s="103"/>
      <c r="S10" s="103"/>
      <c r="T10" s="103"/>
      <c r="U10" s="103"/>
      <c r="V10" s="103"/>
      <c r="W10" s="103"/>
      <c r="X10" s="103"/>
      <c r="Y10" s="103"/>
      <c r="Z10" s="103"/>
      <c r="AA10" s="103"/>
    </row>
    <row r="11" spans="1:27" ht="48" customHeight="1" x14ac:dyDescent="0.25">
      <c r="A11" s="3" t="s">
        <v>13</v>
      </c>
      <c r="B11" s="113" t="s">
        <v>14</v>
      </c>
      <c r="C11" s="114"/>
      <c r="D11" s="114"/>
      <c r="E11" s="114"/>
      <c r="F11" s="114"/>
      <c r="G11" s="114"/>
      <c r="H11" s="114"/>
      <c r="I11" s="114"/>
      <c r="J11" s="115"/>
    </row>
    <row r="12" spans="1:27" ht="28.15" customHeight="1" x14ac:dyDescent="0.25">
      <c r="A12" s="3" t="s">
        <v>15</v>
      </c>
      <c r="B12" s="116" t="s">
        <v>16</v>
      </c>
      <c r="C12" s="117"/>
      <c r="D12" s="117"/>
      <c r="E12" s="117"/>
      <c r="F12" s="117"/>
      <c r="G12" s="117"/>
      <c r="H12" s="117"/>
      <c r="I12" s="117"/>
      <c r="J12" s="118"/>
    </row>
    <row r="13" spans="1:27" ht="15.75" x14ac:dyDescent="0.25">
      <c r="A13" s="107" t="s">
        <v>17</v>
      </c>
      <c r="B13" s="221"/>
      <c r="C13" s="221"/>
      <c r="D13" s="221"/>
      <c r="E13" s="221"/>
      <c r="F13" s="221"/>
      <c r="G13" s="221"/>
      <c r="H13" s="221"/>
      <c r="I13" s="221"/>
      <c r="J13" s="109"/>
    </row>
    <row r="14" spans="1:27" ht="27.75" customHeight="1" x14ac:dyDescent="0.25">
      <c r="A14" s="3" t="s">
        <v>18</v>
      </c>
      <c r="B14" s="22">
        <v>2</v>
      </c>
      <c r="C14" s="119" t="s">
        <v>19</v>
      </c>
      <c r="D14" s="120"/>
      <c r="E14" s="120"/>
      <c r="F14" s="120"/>
      <c r="G14" s="120"/>
      <c r="H14" s="120"/>
      <c r="I14" s="120"/>
      <c r="J14" s="121"/>
    </row>
    <row r="15" spans="1:27" ht="26.25" customHeight="1" x14ac:dyDescent="0.25">
      <c r="A15" s="3" t="s">
        <v>20</v>
      </c>
      <c r="B15" s="6">
        <v>2.2000000000000002</v>
      </c>
      <c r="C15" s="122" t="str">
        <f>IFERROR(VLOOKUP(B15,'[1]Validacion datos'!A8:B26,2,FALSE),"")</f>
        <v>Salud y seguridad social integral</v>
      </c>
      <c r="D15" s="122"/>
      <c r="E15" s="122"/>
      <c r="F15" s="122"/>
      <c r="G15" s="122"/>
      <c r="H15" s="122"/>
      <c r="I15" s="122"/>
      <c r="J15" s="122"/>
    </row>
    <row r="16" spans="1:27" ht="33.75" customHeight="1" x14ac:dyDescent="0.25">
      <c r="A16" s="3" t="s">
        <v>21</v>
      </c>
      <c r="B16" s="7" t="s">
        <v>22</v>
      </c>
      <c r="C16" s="122" t="s">
        <v>23</v>
      </c>
      <c r="D16" s="122"/>
      <c r="E16" s="122"/>
      <c r="F16" s="122"/>
      <c r="G16" s="122"/>
      <c r="H16" s="122"/>
      <c r="I16" s="122"/>
      <c r="J16" s="122"/>
    </row>
    <row r="17" spans="1:13" ht="15.75" x14ac:dyDescent="0.25">
      <c r="A17" s="107" t="s">
        <v>24</v>
      </c>
      <c r="B17" s="221"/>
      <c r="C17" s="221"/>
      <c r="D17" s="221"/>
      <c r="E17" s="221"/>
      <c r="F17" s="221"/>
      <c r="G17" s="221"/>
      <c r="H17" s="221"/>
      <c r="I17" s="221"/>
      <c r="J17" s="109"/>
    </row>
    <row r="18" spans="1:13" ht="29.25" customHeight="1" x14ac:dyDescent="0.25">
      <c r="A18" s="3" t="s">
        <v>25</v>
      </c>
      <c r="B18" s="223" t="s">
        <v>26</v>
      </c>
      <c r="C18" s="223"/>
      <c r="D18" s="223"/>
      <c r="E18" s="223"/>
      <c r="F18" s="223"/>
      <c r="G18" s="223"/>
      <c r="H18" s="223"/>
      <c r="I18" s="223"/>
      <c r="J18" s="124"/>
    </row>
    <row r="19" spans="1:13" ht="42.6" customHeight="1" x14ac:dyDescent="0.25">
      <c r="A19" s="8" t="s">
        <v>27</v>
      </c>
      <c r="B19" s="223" t="s">
        <v>28</v>
      </c>
      <c r="C19" s="223"/>
      <c r="D19" s="223"/>
      <c r="E19" s="223"/>
      <c r="F19" s="223"/>
      <c r="G19" s="223"/>
      <c r="H19" s="223"/>
      <c r="I19" s="223"/>
      <c r="J19" s="124"/>
    </row>
    <row r="20" spans="1:13" ht="34.5" customHeight="1" x14ac:dyDescent="0.25">
      <c r="A20" s="8" t="s">
        <v>29</v>
      </c>
      <c r="B20" s="223" t="s">
        <v>30</v>
      </c>
      <c r="C20" s="223"/>
      <c r="D20" s="223"/>
      <c r="E20" s="223"/>
      <c r="F20" s="223"/>
      <c r="G20" s="223"/>
      <c r="H20" s="223"/>
      <c r="I20" s="223"/>
      <c r="J20" s="124"/>
    </row>
    <row r="21" spans="1:13" ht="35.25" customHeight="1" x14ac:dyDescent="0.25">
      <c r="A21" s="8" t="s">
        <v>31</v>
      </c>
      <c r="B21" s="223" t="s">
        <v>32</v>
      </c>
      <c r="C21" s="223"/>
      <c r="D21" s="223"/>
      <c r="E21" s="223"/>
      <c r="F21" s="223"/>
      <c r="G21" s="223"/>
      <c r="H21" s="223"/>
      <c r="I21" s="223"/>
      <c r="J21" s="124"/>
    </row>
    <row r="22" spans="1:13" ht="15.75" x14ac:dyDescent="0.25">
      <c r="A22" s="107" t="s">
        <v>33</v>
      </c>
      <c r="B22" s="221"/>
      <c r="C22" s="221"/>
      <c r="D22" s="221"/>
      <c r="E22" s="221"/>
      <c r="F22" s="221"/>
      <c r="G22" s="221"/>
      <c r="H22" s="221"/>
      <c r="I22" s="221"/>
      <c r="J22" s="109"/>
    </row>
    <row r="23" spans="1:13" ht="15.75" x14ac:dyDescent="0.25">
      <c r="A23" s="110" t="s">
        <v>34</v>
      </c>
      <c r="B23" s="222"/>
      <c r="C23" s="222"/>
      <c r="D23" s="222"/>
      <c r="E23" s="222"/>
      <c r="F23" s="222"/>
      <c r="G23" s="222"/>
      <c r="H23" s="222"/>
      <c r="I23" s="222"/>
      <c r="J23" s="112"/>
    </row>
    <row r="24" spans="1:13" ht="15" customHeight="1" x14ac:dyDescent="0.25">
      <c r="A24" s="167" t="s">
        <v>35</v>
      </c>
      <c r="B24" s="168"/>
      <c r="C24" s="169" t="s">
        <v>36</v>
      </c>
      <c r="D24" s="170"/>
      <c r="E24" s="170"/>
      <c r="F24" s="170" t="s">
        <v>37</v>
      </c>
      <c r="G24" s="170"/>
      <c r="H24" s="168"/>
      <c r="I24" s="171" t="s">
        <v>38</v>
      </c>
      <c r="J24" s="172"/>
    </row>
    <row r="25" spans="1:13" x14ac:dyDescent="0.25">
      <c r="A25" s="173">
        <v>335288000</v>
      </c>
      <c r="B25" s="174"/>
      <c r="C25" s="175">
        <v>509630574.12</v>
      </c>
      <c r="D25" s="176"/>
      <c r="E25" s="177"/>
      <c r="F25" s="175">
        <v>442601262.26999998</v>
      </c>
      <c r="G25" s="176"/>
      <c r="H25" s="177"/>
      <c r="I25" s="178">
        <f>(+F25/C25)</f>
        <v>0.86847470451367192</v>
      </c>
      <c r="J25" s="179"/>
    </row>
    <row r="26" spans="1:13" ht="15.75" x14ac:dyDescent="0.25">
      <c r="A26" s="110" t="s">
        <v>39</v>
      </c>
      <c r="B26" s="222"/>
      <c r="C26" s="222"/>
      <c r="D26" s="222"/>
      <c r="E26" s="222"/>
      <c r="F26" s="222"/>
      <c r="G26" s="222"/>
      <c r="H26" s="222"/>
      <c r="I26" s="222"/>
      <c r="J26" s="112"/>
    </row>
    <row r="27" spans="1:13" x14ac:dyDescent="0.25">
      <c r="A27" s="78"/>
      <c r="B27" s="224"/>
      <c r="C27" s="180" t="s">
        <v>40</v>
      </c>
      <c r="D27" s="181"/>
      <c r="E27" s="180" t="s">
        <v>41</v>
      </c>
      <c r="F27" s="181"/>
      <c r="G27" s="180" t="s">
        <v>42</v>
      </c>
      <c r="H27" s="180"/>
      <c r="I27" s="180" t="s">
        <v>43</v>
      </c>
      <c r="J27" s="182"/>
    </row>
    <row r="28" spans="1:13" ht="38.25" x14ac:dyDescent="0.25">
      <c r="A28" s="225" t="s">
        <v>44</v>
      </c>
      <c r="B28" s="79" t="s">
        <v>45</v>
      </c>
      <c r="C28" s="79" t="s">
        <v>46</v>
      </c>
      <c r="D28" s="79" t="s">
        <v>47</v>
      </c>
      <c r="E28" s="79" t="s">
        <v>48</v>
      </c>
      <c r="F28" s="79" t="s">
        <v>49</v>
      </c>
      <c r="G28" s="79" t="s">
        <v>50</v>
      </c>
      <c r="H28" s="79" t="s">
        <v>51</v>
      </c>
      <c r="I28" s="79" t="s">
        <v>52</v>
      </c>
      <c r="J28" s="226" t="s">
        <v>53</v>
      </c>
    </row>
    <row r="29" spans="1:13" ht="80.25" customHeight="1" x14ac:dyDescent="0.25">
      <c r="A29" s="227" t="s">
        <v>54</v>
      </c>
      <c r="B29" s="80" t="s">
        <v>55</v>
      </c>
      <c r="C29" s="81">
        <v>100</v>
      </c>
      <c r="D29" s="82">
        <v>10000000</v>
      </c>
      <c r="E29" s="81">
        <v>20</v>
      </c>
      <c r="F29" s="82">
        <v>1500000</v>
      </c>
      <c r="G29" s="81">
        <v>30.088910133843214</v>
      </c>
      <c r="H29" s="82">
        <v>2110080</v>
      </c>
      <c r="I29" s="83">
        <f>+Tabla18[[#This Row],[Física 
(E)]]/Tabla18[[#This Row],[Física
(C)]]</f>
        <v>1.5044455066921607</v>
      </c>
      <c r="J29" s="228">
        <f>+Tabla18[[#This Row],[Financiera 
 (F)]]/Tabla18[[#This Row],[Financiera
(D)]]</f>
        <v>1.40672</v>
      </c>
      <c r="K29" s="84">
        <f>+Tabla18[[#This Row],[Financiera 
 (F)]]/Tabla18[[#This Row],[Financiera
(D)]]</f>
        <v>1.40672</v>
      </c>
      <c r="L29" s="84">
        <f>+Tabla18[[#This Row],[Física 
(%)
 G=E/C]]/Tabla18[[#This Row],[Física 
(E)]]</f>
        <v>0.05</v>
      </c>
      <c r="M29" s="84">
        <f>+Tabla18[[#This Row],[Financiero 
(%) 
H=F/D]]/Tabla18[[#This Row],[Financiera 
 (F)]]</f>
        <v>6.666666666666666E-7</v>
      </c>
    </row>
    <row r="30" spans="1:13" ht="72.75" customHeight="1" x14ac:dyDescent="0.25">
      <c r="A30" s="227" t="s">
        <v>56</v>
      </c>
      <c r="B30" s="80" t="s">
        <v>57</v>
      </c>
      <c r="C30" s="81">
        <v>100</v>
      </c>
      <c r="D30" s="82">
        <v>18000000</v>
      </c>
      <c r="E30" s="81">
        <v>30</v>
      </c>
      <c r="F30" s="82">
        <v>7534100</v>
      </c>
      <c r="G30" s="81">
        <v>33.299999999999997</v>
      </c>
      <c r="H30" s="82">
        <v>5941000</v>
      </c>
      <c r="I30" s="83">
        <f>+Tabla18[[#This Row],[Física 
(E)]]/Tabla18[[#This Row],[Física
(C)]]</f>
        <v>1.1099999999999999</v>
      </c>
      <c r="J30" s="228">
        <f>+Tabla18[[#This Row],[Financiera 
 (F)]]/Tabla18[[#This Row],[Financiera
(D)]]</f>
        <v>0.78854806811696154</v>
      </c>
      <c r="K30" s="84">
        <f>+Tabla18[[#This Row],[Financiera 
 (F)]]/Tabla18[[#This Row],[Financiera
(D)]]</f>
        <v>0.78854806811696154</v>
      </c>
      <c r="L30" s="84">
        <f>+Tabla18[[#This Row],[Física 
(%)
 G=E/C]]/Tabla18[[#This Row],[Física 
(E)]]</f>
        <v>3.3333333333333333E-2</v>
      </c>
      <c r="M30" s="84">
        <f>+Tabla18[[#This Row],[Financiero 
(%) 
H=F/D]]/Tabla18[[#This Row],[Financiera 
 (F)]]</f>
        <v>1.3272985492626856E-7</v>
      </c>
    </row>
    <row r="31" spans="1:13" ht="34.9" customHeight="1" x14ac:dyDescent="0.25">
      <c r="A31" s="125" t="s">
        <v>139</v>
      </c>
      <c r="B31" s="229"/>
      <c r="C31" s="229"/>
      <c r="D31" s="229"/>
      <c r="E31" s="229"/>
      <c r="F31" s="229"/>
      <c r="G31" s="229"/>
      <c r="H31" s="229"/>
      <c r="I31" s="229"/>
      <c r="J31" s="127"/>
    </row>
    <row r="32" spans="1:13" ht="15.75" x14ac:dyDescent="0.25">
      <c r="A32" s="107" t="s">
        <v>58</v>
      </c>
      <c r="B32" s="221"/>
      <c r="C32" s="221"/>
      <c r="D32" s="221"/>
      <c r="E32" s="221"/>
      <c r="F32" s="221"/>
      <c r="G32" s="221"/>
      <c r="H32" s="221"/>
      <c r="I32" s="221"/>
      <c r="J32" s="109"/>
    </row>
    <row r="33" spans="1:45" ht="15.75" x14ac:dyDescent="0.25">
      <c r="A33" s="110" t="s">
        <v>59</v>
      </c>
      <c r="B33" s="222"/>
      <c r="C33" s="222"/>
      <c r="D33" s="222"/>
      <c r="E33" s="222"/>
      <c r="F33" s="222"/>
      <c r="G33" s="222"/>
      <c r="H33" s="222"/>
      <c r="I33" s="222"/>
      <c r="J33" s="112"/>
    </row>
    <row r="34" spans="1:45" x14ac:dyDescent="0.25">
      <c r="A34" s="26" t="s">
        <v>60</v>
      </c>
      <c r="B34" s="209" t="s">
        <v>54</v>
      </c>
      <c r="C34" s="209"/>
      <c r="D34" s="209"/>
      <c r="E34" s="209"/>
      <c r="F34" s="209"/>
      <c r="G34" s="209"/>
      <c r="H34" s="209"/>
      <c r="I34" s="209"/>
      <c r="J34" s="144"/>
    </row>
    <row r="35" spans="1:45" ht="90.75" customHeight="1" x14ac:dyDescent="0.25">
      <c r="A35" s="17" t="s">
        <v>61</v>
      </c>
      <c r="B35" s="223" t="s">
        <v>62</v>
      </c>
      <c r="C35" s="223"/>
      <c r="D35" s="223"/>
      <c r="E35" s="223"/>
      <c r="F35" s="223"/>
      <c r="G35" s="223"/>
      <c r="H35" s="223"/>
      <c r="I35" s="223"/>
      <c r="J35" s="124"/>
    </row>
    <row r="36" spans="1:45" ht="225" customHeight="1" x14ac:dyDescent="0.25">
      <c r="A36" s="17" t="s">
        <v>63</v>
      </c>
      <c r="B36" s="230" t="s">
        <v>175</v>
      </c>
      <c r="C36" s="230"/>
      <c r="D36" s="230"/>
      <c r="E36" s="230"/>
      <c r="F36" s="230"/>
      <c r="G36" s="230"/>
      <c r="H36" s="230"/>
      <c r="I36" s="230"/>
      <c r="J36" s="183"/>
      <c r="K36" s="123"/>
      <c r="L36" s="123"/>
      <c r="M36" s="123"/>
      <c r="N36" s="124"/>
      <c r="O36" s="123"/>
      <c r="P36" s="123"/>
      <c r="Q36" s="123"/>
      <c r="R36" s="123"/>
      <c r="S36" s="123"/>
      <c r="T36" s="123"/>
      <c r="U36" s="123"/>
      <c r="V36" s="123"/>
      <c r="W36" s="124"/>
      <c r="X36" s="123"/>
      <c r="Y36" s="123"/>
      <c r="Z36" s="123"/>
      <c r="AA36" s="123"/>
      <c r="AB36" s="123"/>
      <c r="AC36" s="123"/>
      <c r="AD36" s="123"/>
      <c r="AE36" s="123"/>
      <c r="AF36" s="124"/>
      <c r="AG36" s="123"/>
      <c r="AH36" s="123"/>
      <c r="AI36" s="123"/>
      <c r="AJ36" s="123"/>
      <c r="AK36" s="123"/>
      <c r="AL36" s="123"/>
      <c r="AM36" s="123"/>
      <c r="AN36" s="123"/>
      <c r="AO36" s="124"/>
      <c r="AP36" s="123"/>
      <c r="AQ36" s="123"/>
      <c r="AR36" s="123"/>
      <c r="AS36" s="123"/>
    </row>
    <row r="37" spans="1:45" ht="98.25" customHeight="1" x14ac:dyDescent="0.25">
      <c r="A37" s="17" t="s">
        <v>64</v>
      </c>
      <c r="B37" s="230" t="s">
        <v>179</v>
      </c>
      <c r="C37" s="230"/>
      <c r="D37" s="230"/>
      <c r="E37" s="230"/>
      <c r="F37" s="230"/>
      <c r="G37" s="230"/>
      <c r="H37" s="230"/>
      <c r="I37" s="230"/>
      <c r="J37" s="183"/>
      <c r="N37" s="85"/>
    </row>
    <row r="38" spans="1:45" x14ac:dyDescent="0.25">
      <c r="A38" s="206" t="s">
        <v>60</v>
      </c>
      <c r="B38" s="207" t="s">
        <v>56</v>
      </c>
      <c r="C38" s="207"/>
      <c r="D38" s="207"/>
      <c r="E38" s="207"/>
      <c r="F38" s="207"/>
      <c r="G38" s="207"/>
      <c r="H38" s="207"/>
      <c r="I38" s="207"/>
      <c r="J38" s="208"/>
      <c r="N38" s="86"/>
    </row>
    <row r="39" spans="1:45" ht="49.5" customHeight="1" x14ac:dyDescent="0.25">
      <c r="A39" s="17" t="s">
        <v>61</v>
      </c>
      <c r="B39" s="223" t="s">
        <v>66</v>
      </c>
      <c r="C39" s="223"/>
      <c r="D39" s="223"/>
      <c r="E39" s="223"/>
      <c r="F39" s="223"/>
      <c r="G39" s="223"/>
      <c r="H39" s="223"/>
      <c r="I39" s="223"/>
      <c r="J39" s="124"/>
    </row>
    <row r="40" spans="1:45" ht="103.5" customHeight="1" x14ac:dyDescent="0.25">
      <c r="A40" s="17" t="s">
        <v>63</v>
      </c>
      <c r="B40" s="231" t="s">
        <v>176</v>
      </c>
      <c r="C40" s="231"/>
      <c r="D40" s="231"/>
      <c r="E40" s="231"/>
      <c r="F40" s="231"/>
      <c r="G40" s="231"/>
      <c r="H40" s="231"/>
      <c r="I40" s="231"/>
      <c r="J40" s="184"/>
    </row>
    <row r="41" spans="1:45" ht="141" customHeight="1" x14ac:dyDescent="0.25">
      <c r="A41" s="74" t="s">
        <v>64</v>
      </c>
      <c r="B41" s="231" t="s">
        <v>177</v>
      </c>
      <c r="C41" s="231"/>
      <c r="D41" s="231"/>
      <c r="E41" s="231"/>
      <c r="F41" s="231"/>
      <c r="G41" s="231"/>
      <c r="H41" s="231"/>
      <c r="I41" s="231"/>
      <c r="J41" s="184"/>
    </row>
    <row r="42" spans="1:45" ht="15.75" x14ac:dyDescent="0.25">
      <c r="A42" s="107" t="s">
        <v>69</v>
      </c>
      <c r="B42" s="221"/>
      <c r="C42" s="221"/>
      <c r="D42" s="221"/>
      <c r="E42" s="221"/>
      <c r="F42" s="221"/>
      <c r="G42" s="221"/>
      <c r="H42" s="221"/>
      <c r="I42" s="221"/>
      <c r="J42" s="109"/>
    </row>
    <row r="43" spans="1:45" ht="15.75" x14ac:dyDescent="0.25">
      <c r="A43" s="145" t="s">
        <v>70</v>
      </c>
      <c r="B43" s="232"/>
      <c r="C43" s="232"/>
      <c r="D43" s="232"/>
      <c r="E43" s="232"/>
      <c r="F43" s="232"/>
      <c r="G43" s="232"/>
      <c r="H43" s="232"/>
      <c r="I43" s="232"/>
      <c r="J43" s="147"/>
    </row>
    <row r="44" spans="1:45" ht="168.75" customHeight="1" x14ac:dyDescent="0.25">
      <c r="A44" s="152" t="s">
        <v>180</v>
      </c>
      <c r="B44" s="153"/>
      <c r="C44" s="153"/>
      <c r="D44" s="153"/>
      <c r="E44" s="153"/>
      <c r="F44" s="153"/>
      <c r="G44" s="153"/>
      <c r="H44" s="153"/>
      <c r="I44" s="153"/>
      <c r="J44" s="154"/>
      <c r="K44" s="28"/>
      <c r="L44" s="28"/>
      <c r="M44" s="28"/>
      <c r="N44" s="123"/>
      <c r="O44" s="123"/>
      <c r="P44" s="123"/>
      <c r="Q44" s="123"/>
      <c r="R44" s="123"/>
      <c r="S44" s="123"/>
      <c r="T44" s="123"/>
      <c r="U44" s="123"/>
      <c r="V44" s="124"/>
      <c r="W44" s="123"/>
      <c r="X44" s="123"/>
      <c r="Y44" s="123"/>
      <c r="Z44" s="123"/>
      <c r="AA44" s="123"/>
      <c r="AB44" s="123"/>
      <c r="AC44" s="123"/>
      <c r="AD44" s="123"/>
      <c r="AE44" s="124"/>
      <c r="AF44" s="123"/>
      <c r="AG44" s="123"/>
      <c r="AH44" s="123"/>
      <c r="AI44" s="123"/>
      <c r="AJ44" s="123"/>
      <c r="AK44" s="123"/>
      <c r="AL44" s="123"/>
      <c r="AM44" s="123"/>
      <c r="AN44" s="124"/>
    </row>
    <row r="45" spans="1:45" ht="27.75" customHeight="1" x14ac:dyDescent="0.25">
      <c r="A45" s="233"/>
      <c r="B45" s="234"/>
      <c r="C45" s="234"/>
      <c r="D45" s="234"/>
      <c r="E45" s="234"/>
      <c r="F45" s="234"/>
      <c r="G45" s="234"/>
      <c r="H45" s="234"/>
      <c r="I45" s="234"/>
      <c r="J45" s="88"/>
    </row>
    <row r="46" spans="1:45" ht="30.75" customHeight="1" x14ac:dyDescent="0.25">
      <c r="A46" s="235" t="s">
        <v>72</v>
      </c>
      <c r="B46" s="236"/>
      <c r="C46" s="236"/>
      <c r="D46" s="236"/>
      <c r="E46" s="236"/>
      <c r="F46" s="236"/>
      <c r="G46" s="236"/>
      <c r="H46" s="236"/>
      <c r="I46" s="236"/>
      <c r="J46" s="237"/>
    </row>
    <row r="47" spans="1:45" x14ac:dyDescent="0.25">
      <c r="A47" s="238" t="s">
        <v>174</v>
      </c>
      <c r="B47" s="239"/>
      <c r="C47" s="239"/>
      <c r="D47" s="239"/>
      <c r="E47" s="239"/>
      <c r="F47" s="239"/>
      <c r="G47" s="239"/>
      <c r="H47" s="239"/>
      <c r="I47" s="239"/>
    </row>
    <row r="48" spans="1:45" ht="28.5" customHeight="1" x14ac:dyDescent="0.25">
      <c r="A48" s="241"/>
      <c r="B48" s="242"/>
      <c r="C48" s="242"/>
      <c r="D48" s="242"/>
      <c r="E48" s="242"/>
      <c r="F48" s="242"/>
      <c r="G48" s="242"/>
      <c r="H48" s="242"/>
      <c r="I48" s="242"/>
      <c r="J48" s="243"/>
    </row>
    <row r="49" spans="1:10" ht="17.25" customHeight="1" x14ac:dyDescent="0.25">
      <c r="A49" s="241"/>
      <c r="B49" s="242"/>
      <c r="C49" s="242"/>
      <c r="D49" s="242"/>
      <c r="E49" s="242"/>
      <c r="F49" s="242"/>
      <c r="G49" s="242"/>
      <c r="H49" s="242"/>
      <c r="I49" s="242"/>
      <c r="J49" s="243"/>
    </row>
    <row r="50" spans="1:10" x14ac:dyDescent="0.25">
      <c r="A50" s="244" t="s">
        <v>73</v>
      </c>
      <c r="B50" s="245"/>
      <c r="C50" s="245"/>
      <c r="D50" s="245"/>
      <c r="E50" s="245"/>
      <c r="F50" s="245"/>
      <c r="G50" s="245"/>
      <c r="H50" s="245"/>
      <c r="I50" s="245"/>
      <c r="J50" s="246"/>
    </row>
    <row r="51" spans="1:10" x14ac:dyDescent="0.25">
      <c r="A51" s="247" t="s">
        <v>74</v>
      </c>
      <c r="B51" s="248"/>
      <c r="C51" s="248"/>
      <c r="D51" s="248"/>
      <c r="E51" s="248"/>
      <c r="F51" s="248"/>
      <c r="G51" s="248"/>
      <c r="H51" s="248"/>
      <c r="I51" s="248"/>
      <c r="J51" s="249"/>
    </row>
    <row r="52" spans="1:10" x14ac:dyDescent="0.25">
      <c r="A52" s="241" t="s">
        <v>181</v>
      </c>
      <c r="B52" s="242"/>
      <c r="C52" s="242"/>
      <c r="D52" s="242"/>
      <c r="E52" s="242"/>
      <c r="F52" s="242"/>
      <c r="G52" s="242"/>
      <c r="H52" s="242"/>
      <c r="I52" s="242"/>
      <c r="J52" s="243"/>
    </row>
    <row r="53" spans="1:10" x14ac:dyDescent="0.25">
      <c r="A53" s="250"/>
      <c r="B53" s="251"/>
      <c r="C53" s="251"/>
      <c r="D53" s="251"/>
      <c r="E53" s="251"/>
      <c r="F53" s="251"/>
      <c r="G53" s="251"/>
      <c r="H53" s="251"/>
      <c r="I53" s="251"/>
      <c r="J53" s="252"/>
    </row>
  </sheetData>
  <mergeCells count="75">
    <mergeCell ref="N44:V44"/>
    <mergeCell ref="W44:AE44"/>
    <mergeCell ref="AF44:AN44"/>
    <mergeCell ref="A46:J46"/>
    <mergeCell ref="A44:J44"/>
    <mergeCell ref="A48:J48"/>
    <mergeCell ref="A49:J49"/>
    <mergeCell ref="A50:J50"/>
    <mergeCell ref="A52:J52"/>
    <mergeCell ref="A51:J51"/>
    <mergeCell ref="B39:J39"/>
    <mergeCell ref="B40:J40"/>
    <mergeCell ref="B41:J41"/>
    <mergeCell ref="A42:J42"/>
    <mergeCell ref="A43:J43"/>
    <mergeCell ref="O36:W36"/>
    <mergeCell ref="X36:AF36"/>
    <mergeCell ref="AG36:AO36"/>
    <mergeCell ref="AP36:AS36"/>
    <mergeCell ref="B37:J37"/>
    <mergeCell ref="K36:N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N10"/>
    <mergeCell ref="O10:W10"/>
    <mergeCell ref="X10:AA10"/>
    <mergeCell ref="A5:J5"/>
    <mergeCell ref="A6:J6"/>
    <mergeCell ref="A7:J7"/>
    <mergeCell ref="B8:J8"/>
    <mergeCell ref="K8:N8"/>
    <mergeCell ref="O8:W8"/>
    <mergeCell ref="X8:AA8"/>
    <mergeCell ref="B9:J9"/>
    <mergeCell ref="K9:N9"/>
    <mergeCell ref="O9:W9"/>
    <mergeCell ref="X9:AA9"/>
    <mergeCell ref="A4:J4"/>
    <mergeCell ref="B1:J1"/>
    <mergeCell ref="B2:C2"/>
    <mergeCell ref="D2:H2"/>
    <mergeCell ref="B3:C3"/>
    <mergeCell ref="D3:H3"/>
  </mergeCells>
  <dataValidations xWindow="1699" yWindow="980"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F30"/>
    <dataValidation allowBlank="1" showInputMessage="1" showErrorMessage="1" prompt="Meta alcanzada en el trimestre" sqref="G28"/>
    <dataValidation allowBlank="1" showInputMessage="1" showErrorMessage="1" prompt="Monto ejecutado en el trimestre" sqref="H28:H29"/>
  </dataValidations>
  <pageMargins left="0.39370078740157499" right="0.31496062992126" top="0.31496062992126" bottom="0.196850393700787" header="0.23622047244094499" footer="0.196850393700787"/>
  <pageSetup scale="60" orientation="portrait" r:id="rId1"/>
  <rowBreaks count="2" manualBreakCount="2">
    <brk id="37" max="9" man="1"/>
    <brk id="53" max="9" man="1"/>
  </rowBreaks>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showGridLines="0" workbookViewId="0">
      <selection activeCell="G27" sqref="G27"/>
    </sheetView>
  </sheetViews>
  <sheetFormatPr baseColWidth="10" defaultColWidth="11.42578125"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2"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145</v>
      </c>
      <c r="C3" s="45" t="s">
        <v>44</v>
      </c>
      <c r="D3" s="45" t="s">
        <v>146</v>
      </c>
      <c r="E3" s="45" t="s">
        <v>147</v>
      </c>
      <c r="F3" s="63" t="s">
        <v>148</v>
      </c>
      <c r="G3" s="63" t="s">
        <v>149</v>
      </c>
      <c r="H3" s="63" t="s">
        <v>131</v>
      </c>
      <c r="I3" s="64" t="s">
        <v>150</v>
      </c>
    </row>
    <row r="4" spans="2:9" x14ac:dyDescent="0.25">
      <c r="B4" s="45" t="s">
        <v>151</v>
      </c>
      <c r="C4" s="49" t="s">
        <v>128</v>
      </c>
      <c r="D4" s="65">
        <v>2100000</v>
      </c>
      <c r="E4" s="65">
        <v>1526127.77</v>
      </c>
      <c r="F4" s="65">
        <f>+(D4/4)*3</f>
        <v>1575000</v>
      </c>
      <c r="G4" s="65">
        <f>+E4</f>
        <v>1526127.77</v>
      </c>
      <c r="H4" s="65">
        <f>+F4-G4</f>
        <v>48872.229999999981</v>
      </c>
      <c r="I4" s="66">
        <f>+G4/F4</f>
        <v>0.96897001269841276</v>
      </c>
    </row>
    <row r="5" spans="2:9" x14ac:dyDescent="0.25">
      <c r="B5" s="45" t="s">
        <v>152</v>
      </c>
      <c r="C5" s="49" t="s">
        <v>125</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5" x14ac:dyDescent="0.25">
      <c r="B6" s="45" t="s">
        <v>153</v>
      </c>
      <c r="C6" s="49" t="s">
        <v>154</v>
      </c>
      <c r="D6" s="65">
        <v>10000000</v>
      </c>
      <c r="E6" s="65">
        <v>5319600</v>
      </c>
      <c r="F6" s="65">
        <f t="shared" si="0"/>
        <v>7500000</v>
      </c>
      <c r="G6" s="65">
        <f t="shared" si="1"/>
        <v>5319600</v>
      </c>
      <c r="H6" s="65">
        <f t="shared" si="2"/>
        <v>2180400</v>
      </c>
      <c r="I6" s="66">
        <f>+G6/F6</f>
        <v>0.70928000000000002</v>
      </c>
    </row>
    <row r="7" spans="2:9" ht="60" x14ac:dyDescent="0.25">
      <c r="B7" s="45" t="s">
        <v>155</v>
      </c>
      <c r="C7" s="49" t="s">
        <v>156</v>
      </c>
      <c r="D7" s="65">
        <v>18000000</v>
      </c>
      <c r="E7" s="65">
        <v>12042550</v>
      </c>
      <c r="F7" s="65">
        <f t="shared" si="0"/>
        <v>13500000</v>
      </c>
      <c r="G7" s="65">
        <f t="shared" si="1"/>
        <v>12042550</v>
      </c>
      <c r="H7" s="65">
        <f t="shared" si="2"/>
        <v>1457450</v>
      </c>
      <c r="I7" s="66">
        <f>+G7/F7</f>
        <v>0.89204074074074069</v>
      </c>
    </row>
    <row r="8" spans="2:9" ht="15.75" thickBot="1" x14ac:dyDescent="0.3">
      <c r="B8" s="49" t="s">
        <v>157</v>
      </c>
      <c r="C8" s="49"/>
      <c r="D8" s="65">
        <v>506010909.39000005</v>
      </c>
      <c r="E8" s="65">
        <v>229020122.78000003</v>
      </c>
      <c r="F8" s="67">
        <f>SUM(F4:F7)</f>
        <v>379508182.04250002</v>
      </c>
      <c r="G8" s="67">
        <f t="shared" si="1"/>
        <v>229020122.78000003</v>
      </c>
      <c r="H8" s="67">
        <f>SUM(H4:H7)</f>
        <v>150488059.26249999</v>
      </c>
      <c r="I8" s="68">
        <f>+G8/F8</f>
        <v>0.60346557364698061</v>
      </c>
    </row>
    <row r="9" spans="2:9" x14ac:dyDescent="0.25">
      <c r="F9" s="65"/>
    </row>
    <row r="10" spans="2:9" x14ac:dyDescent="0.25">
      <c r="F10" s="65"/>
    </row>
    <row r="13" spans="2:9" ht="45" x14ac:dyDescent="0.25">
      <c r="B13" s="45" t="s">
        <v>158</v>
      </c>
      <c r="C13" s="45" t="s">
        <v>159</v>
      </c>
      <c r="D13" s="49" t="s">
        <v>146</v>
      </c>
      <c r="E13" s="49" t="s">
        <v>147</v>
      </c>
      <c r="F13" s="69" t="s">
        <v>160</v>
      </c>
      <c r="G13" s="69" t="s">
        <v>160</v>
      </c>
      <c r="H13" s="69" t="s">
        <v>131</v>
      </c>
      <c r="I13" s="70" t="s">
        <v>150</v>
      </c>
    </row>
    <row r="14" spans="2:9" x14ac:dyDescent="0.25">
      <c r="B14" s="45" t="s">
        <v>161</v>
      </c>
      <c r="C14" s="45" t="s">
        <v>162</v>
      </c>
      <c r="D14" s="65">
        <v>215168271</v>
      </c>
      <c r="E14" s="65">
        <v>126862163.8</v>
      </c>
      <c r="F14" s="65">
        <f>+(D14/4)*3</f>
        <v>161376203.25</v>
      </c>
      <c r="G14" s="65">
        <f>+E14</f>
        <v>126862163.8</v>
      </c>
      <c r="H14" s="65">
        <f>+F14-G14</f>
        <v>34514039.450000003</v>
      </c>
      <c r="I14" s="71">
        <f t="shared" ref="I14:I20" si="3">+G14/F14</f>
        <v>0.78612683434786412</v>
      </c>
    </row>
    <row r="15" spans="2:9" x14ac:dyDescent="0.25">
      <c r="B15" s="45" t="s">
        <v>163</v>
      </c>
      <c r="C15" s="45" t="s">
        <v>164</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x14ac:dyDescent="0.25">
      <c r="B16" s="45" t="s">
        <v>165</v>
      </c>
      <c r="C16" s="45" t="s">
        <v>166</v>
      </c>
      <c r="D16" s="65">
        <v>25192000</v>
      </c>
      <c r="E16" s="65">
        <v>10803113.620000001</v>
      </c>
      <c r="F16" s="65">
        <f t="shared" si="4"/>
        <v>18894000</v>
      </c>
      <c r="G16" s="65">
        <f t="shared" si="5"/>
        <v>10803113.620000001</v>
      </c>
      <c r="H16" s="65">
        <f t="shared" si="6"/>
        <v>8090886.379999999</v>
      </c>
      <c r="I16" s="71">
        <f t="shared" si="3"/>
        <v>0.57177482904625809</v>
      </c>
    </row>
    <row r="17" spans="2:9" x14ac:dyDescent="0.25">
      <c r="B17" s="45" t="s">
        <v>167</v>
      </c>
      <c r="C17" s="45" t="s">
        <v>168</v>
      </c>
      <c r="D17" s="65">
        <v>2100000</v>
      </c>
      <c r="E17" s="65">
        <v>1526127.77</v>
      </c>
      <c r="F17" s="65">
        <f t="shared" si="4"/>
        <v>1575000</v>
      </c>
      <c r="G17" s="65">
        <f t="shared" si="5"/>
        <v>1526127.77</v>
      </c>
      <c r="H17" s="65">
        <f t="shared" si="6"/>
        <v>48872.229999999981</v>
      </c>
      <c r="I17" s="71">
        <f t="shared" si="3"/>
        <v>0.96897001269841276</v>
      </c>
    </row>
    <row r="18" spans="2:9" x14ac:dyDescent="0.25">
      <c r="B18" s="45" t="s">
        <v>169</v>
      </c>
      <c r="C18" s="45" t="s">
        <v>170</v>
      </c>
      <c r="D18" s="65">
        <v>99845949.390000001</v>
      </c>
      <c r="E18" s="65">
        <v>28158771.839999996</v>
      </c>
      <c r="F18" s="65">
        <f t="shared" si="4"/>
        <v>74884462.042500004</v>
      </c>
      <c r="G18" s="65">
        <f t="shared" si="5"/>
        <v>28158771.839999996</v>
      </c>
      <c r="H18" s="65">
        <f t="shared" si="6"/>
        <v>46725690.202500008</v>
      </c>
      <c r="I18" s="71">
        <f t="shared" si="3"/>
        <v>0.37602956704180818</v>
      </c>
    </row>
    <row r="19" spans="2:9" x14ac:dyDescent="0.25">
      <c r="B19" s="45" t="s">
        <v>171</v>
      </c>
      <c r="C19" s="45" t="s">
        <v>172</v>
      </c>
      <c r="D19" s="65">
        <v>6800000</v>
      </c>
      <c r="E19" s="65">
        <v>6593632.5</v>
      </c>
      <c r="F19" s="65">
        <f t="shared" si="4"/>
        <v>5100000</v>
      </c>
      <c r="G19" s="65">
        <f t="shared" si="5"/>
        <v>6593632.5</v>
      </c>
      <c r="H19" s="65">
        <f t="shared" si="6"/>
        <v>-1493632.5</v>
      </c>
      <c r="I19" s="71">
        <f t="shared" si="3"/>
        <v>1.2928691176470588</v>
      </c>
    </row>
    <row r="20" spans="2:9" x14ac:dyDescent="0.25">
      <c r="B20" s="49" t="s">
        <v>157</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81</v>
      </c>
    </row>
    <row r="3" spans="2:9" x14ac:dyDescent="0.25">
      <c r="B3" t="s">
        <v>82</v>
      </c>
      <c r="C3" s="32" t="s">
        <v>83</v>
      </c>
      <c r="D3" s="32" t="s">
        <v>84</v>
      </c>
      <c r="E3" s="32" t="s">
        <v>85</v>
      </c>
      <c r="F3" s="32" t="s">
        <v>86</v>
      </c>
      <c r="G3" s="32" t="s">
        <v>87</v>
      </c>
    </row>
    <row r="4" spans="2:9" x14ac:dyDescent="0.25">
      <c r="B4" t="s">
        <v>88</v>
      </c>
      <c r="C4" s="32">
        <v>15</v>
      </c>
      <c r="D4" s="32">
        <v>30</v>
      </c>
      <c r="E4" s="32">
        <v>20</v>
      </c>
      <c r="F4" s="32">
        <v>10</v>
      </c>
      <c r="G4" s="32">
        <f>SUM(C4:F4)</f>
        <v>75</v>
      </c>
    </row>
    <row r="5" spans="2:9" x14ac:dyDescent="0.25">
      <c r="B5" t="s">
        <v>89</v>
      </c>
      <c r="C5" s="32">
        <v>240000</v>
      </c>
      <c r="D5" s="32">
        <v>480000</v>
      </c>
      <c r="E5" s="32">
        <v>320000</v>
      </c>
      <c r="F5" s="32">
        <v>160000</v>
      </c>
      <c r="G5" s="32">
        <f>SUM(C5:F5)</f>
        <v>1200000</v>
      </c>
    </row>
    <row r="6" spans="2:9" x14ac:dyDescent="0.25">
      <c r="B6" t="s">
        <v>90</v>
      </c>
      <c r="C6" s="33">
        <f>+C5/C4</f>
        <v>16000</v>
      </c>
      <c r="D6" s="33">
        <f t="shared" ref="D6:G6" si="0">+D5/D4</f>
        <v>16000</v>
      </c>
      <c r="E6" s="33">
        <f t="shared" si="0"/>
        <v>16000</v>
      </c>
      <c r="F6" s="33">
        <f t="shared" si="0"/>
        <v>16000</v>
      </c>
      <c r="G6" s="33">
        <f t="shared" si="0"/>
        <v>16000</v>
      </c>
    </row>
    <row r="8" spans="2:9" x14ac:dyDescent="0.25">
      <c r="B8" s="35" t="s">
        <v>91</v>
      </c>
    </row>
    <row r="9" spans="2:9" x14ac:dyDescent="0.25">
      <c r="B9" t="s">
        <v>82</v>
      </c>
      <c r="C9" s="32" t="s">
        <v>83</v>
      </c>
      <c r="D9" s="32" t="s">
        <v>84</v>
      </c>
      <c r="E9" s="32" t="s">
        <v>85</v>
      </c>
      <c r="F9" s="32" t="s">
        <v>86</v>
      </c>
      <c r="G9" s="32" t="s">
        <v>87</v>
      </c>
    </row>
    <row r="10" spans="2:9" x14ac:dyDescent="0.25">
      <c r="B10" t="s">
        <v>88</v>
      </c>
      <c r="C10" s="32">
        <v>15</v>
      </c>
      <c r="D10" s="32">
        <v>30</v>
      </c>
      <c r="E10" s="32">
        <v>30</v>
      </c>
      <c r="F10" s="32">
        <v>10</v>
      </c>
      <c r="G10" s="32">
        <f>SUM(C10:F10)</f>
        <v>85</v>
      </c>
    </row>
    <row r="11" spans="2:9" x14ac:dyDescent="0.25">
      <c r="B11" t="s">
        <v>89</v>
      </c>
      <c r="C11" s="32">
        <v>18056665</v>
      </c>
      <c r="D11" s="32">
        <v>36113331</v>
      </c>
      <c r="E11" s="32">
        <f>+Tabla46[[#This Row],[T2]]</f>
        <v>36113331</v>
      </c>
      <c r="F11" s="32">
        <v>12037777</v>
      </c>
      <c r="G11" s="32">
        <f>SUM(C11:F11)</f>
        <v>102321104</v>
      </c>
    </row>
    <row r="12" spans="2:9" x14ac:dyDescent="0.25">
      <c r="B12" t="s">
        <v>90</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185"/>
      <c r="B1" s="185"/>
      <c r="C1" s="186" t="s">
        <v>144</v>
      </c>
      <c r="D1" s="187"/>
      <c r="E1" s="187"/>
      <c r="F1" s="187"/>
      <c r="G1" s="187"/>
      <c r="H1" s="187"/>
      <c r="I1" s="187"/>
      <c r="J1" s="187"/>
      <c r="K1" s="187"/>
      <c r="L1" s="187"/>
    </row>
    <row r="2" spans="1:17" ht="5.0999999999999996" customHeight="1" x14ac:dyDescent="0.2"/>
    <row r="3" spans="1:17" ht="5.25" customHeight="1" x14ac:dyDescent="0.2">
      <c r="A3" s="188"/>
      <c r="B3" s="185"/>
      <c r="C3" s="185"/>
      <c r="D3" s="185"/>
      <c r="E3" s="185"/>
      <c r="F3" s="185"/>
      <c r="G3" s="185"/>
      <c r="H3" s="185"/>
      <c r="I3" s="185"/>
      <c r="J3" s="185"/>
      <c r="K3" s="185"/>
      <c r="L3" s="185"/>
    </row>
    <row r="4" spans="1:17" ht="24" x14ac:dyDescent="0.2">
      <c r="B4" s="189" t="s">
        <v>93</v>
      </c>
      <c r="C4" s="190"/>
      <c r="D4" s="61" t="s">
        <v>94</v>
      </c>
      <c r="E4" s="61" t="s">
        <v>95</v>
      </c>
      <c r="F4" s="61" t="s">
        <v>96</v>
      </c>
      <c r="G4" s="61" t="s">
        <v>97</v>
      </c>
      <c r="H4" s="61" t="s">
        <v>98</v>
      </c>
      <c r="I4" s="61" t="s">
        <v>99</v>
      </c>
      <c r="J4" s="61" t="s">
        <v>100</v>
      </c>
      <c r="K4" s="61" t="s">
        <v>101</v>
      </c>
      <c r="L4" s="191" t="s">
        <v>102</v>
      </c>
      <c r="M4" s="190"/>
      <c r="N4" s="61" t="s">
        <v>103</v>
      </c>
      <c r="O4" s="61" t="s">
        <v>104</v>
      </c>
      <c r="P4" s="61" t="s">
        <v>143</v>
      </c>
      <c r="Q4" s="60" t="s">
        <v>90</v>
      </c>
    </row>
    <row r="5" spans="1:17" x14ac:dyDescent="0.2">
      <c r="B5" s="192" t="s">
        <v>142</v>
      </c>
      <c r="C5" s="193"/>
      <c r="D5" s="41"/>
      <c r="E5" s="41"/>
      <c r="F5" s="41"/>
      <c r="G5" s="43">
        <v>1</v>
      </c>
      <c r="H5" s="41"/>
      <c r="I5" s="41"/>
      <c r="J5" s="41"/>
      <c r="K5" s="41"/>
      <c r="L5" s="194"/>
      <c r="M5" s="193"/>
      <c r="N5" s="41"/>
      <c r="O5" s="41"/>
      <c r="P5" s="41"/>
      <c r="Q5" s="37">
        <v>1</v>
      </c>
    </row>
    <row r="6" spans="1:17" x14ac:dyDescent="0.2">
      <c r="B6" s="192" t="s">
        <v>141</v>
      </c>
      <c r="C6" s="193"/>
      <c r="D6" s="41"/>
      <c r="E6" s="43">
        <v>2</v>
      </c>
      <c r="F6" s="43">
        <v>1</v>
      </c>
      <c r="G6" s="41"/>
      <c r="H6" s="41"/>
      <c r="I6" s="43">
        <v>2</v>
      </c>
      <c r="J6" s="43">
        <v>6</v>
      </c>
      <c r="K6" s="41"/>
      <c r="L6" s="194"/>
      <c r="M6" s="193"/>
      <c r="N6" s="41"/>
      <c r="O6" s="41"/>
      <c r="P6" s="41"/>
      <c r="Q6" s="37">
        <v>11</v>
      </c>
    </row>
    <row r="7" spans="1:17" x14ac:dyDescent="0.2">
      <c r="B7" s="192" t="s">
        <v>105</v>
      </c>
      <c r="C7" s="193"/>
      <c r="D7" s="41"/>
      <c r="E7" s="43">
        <v>1</v>
      </c>
      <c r="F7" s="43">
        <v>2</v>
      </c>
      <c r="G7" s="43">
        <v>1</v>
      </c>
      <c r="H7" s="41"/>
      <c r="I7" s="43">
        <v>1</v>
      </c>
      <c r="J7" s="41"/>
      <c r="K7" s="43">
        <v>1</v>
      </c>
      <c r="L7" s="194"/>
      <c r="M7" s="193"/>
      <c r="N7" s="41"/>
      <c r="O7" s="41"/>
      <c r="P7" s="41"/>
      <c r="Q7" s="37">
        <v>6</v>
      </c>
    </row>
    <row r="8" spans="1:17" x14ac:dyDescent="0.2">
      <c r="B8" s="192" t="s">
        <v>106</v>
      </c>
      <c r="C8" s="193"/>
      <c r="D8" s="41"/>
      <c r="E8" s="43">
        <v>28</v>
      </c>
      <c r="F8" s="43">
        <v>39</v>
      </c>
      <c r="G8" s="43">
        <v>69</v>
      </c>
      <c r="H8" s="41"/>
      <c r="I8" s="43">
        <v>22</v>
      </c>
      <c r="J8" s="43">
        <v>96</v>
      </c>
      <c r="K8" s="43">
        <v>4</v>
      </c>
      <c r="L8" s="194"/>
      <c r="M8" s="193"/>
      <c r="N8" s="43">
        <v>1</v>
      </c>
      <c r="O8" s="43">
        <v>10</v>
      </c>
      <c r="P8" s="41"/>
      <c r="Q8" s="37">
        <v>269</v>
      </c>
    </row>
    <row r="9" spans="1:17" x14ac:dyDescent="0.2">
      <c r="B9" s="192" t="s">
        <v>107</v>
      </c>
      <c r="C9" s="193"/>
      <c r="D9" s="41"/>
      <c r="E9" s="43">
        <v>5</v>
      </c>
      <c r="F9" s="43">
        <v>1</v>
      </c>
      <c r="G9" s="43">
        <v>5</v>
      </c>
      <c r="H9" s="41"/>
      <c r="I9" s="43">
        <v>2</v>
      </c>
      <c r="J9" s="43">
        <v>18</v>
      </c>
      <c r="K9" s="43">
        <v>1</v>
      </c>
      <c r="L9" s="194"/>
      <c r="M9" s="193"/>
      <c r="N9" s="41"/>
      <c r="O9" s="41"/>
      <c r="P9" s="43">
        <v>1</v>
      </c>
      <c r="Q9" s="37">
        <v>33</v>
      </c>
    </row>
    <row r="10" spans="1:17" x14ac:dyDescent="0.2">
      <c r="B10" s="192" t="s">
        <v>108</v>
      </c>
      <c r="C10" s="193"/>
      <c r="D10" s="41"/>
      <c r="E10" s="43">
        <v>13</v>
      </c>
      <c r="F10" s="43">
        <v>7</v>
      </c>
      <c r="G10" s="43">
        <v>13</v>
      </c>
      <c r="H10" s="43">
        <v>1</v>
      </c>
      <c r="I10" s="43">
        <v>7</v>
      </c>
      <c r="J10" s="43">
        <v>21</v>
      </c>
      <c r="K10" s="41"/>
      <c r="L10" s="194"/>
      <c r="M10" s="193"/>
      <c r="N10" s="41"/>
      <c r="O10" s="43">
        <v>4</v>
      </c>
      <c r="P10" s="41"/>
      <c r="Q10" s="37">
        <v>66</v>
      </c>
    </row>
    <row r="11" spans="1:17" x14ac:dyDescent="0.2">
      <c r="B11" s="192" t="s">
        <v>109</v>
      </c>
      <c r="C11" s="193"/>
      <c r="D11" s="41"/>
      <c r="E11" s="43">
        <v>1</v>
      </c>
      <c r="F11" s="43">
        <v>1</v>
      </c>
      <c r="G11" s="41"/>
      <c r="H11" s="41"/>
      <c r="I11" s="43">
        <v>1</v>
      </c>
      <c r="J11" s="43">
        <v>1</v>
      </c>
      <c r="K11" s="41"/>
      <c r="L11" s="194"/>
      <c r="M11" s="193"/>
      <c r="N11" s="41"/>
      <c r="O11" s="43">
        <v>2</v>
      </c>
      <c r="P11" s="41"/>
      <c r="Q11" s="37">
        <v>6</v>
      </c>
    </row>
    <row r="12" spans="1:17" x14ac:dyDescent="0.2">
      <c r="B12" s="192" t="s">
        <v>110</v>
      </c>
      <c r="C12" s="193"/>
      <c r="D12" s="41"/>
      <c r="E12" s="43">
        <v>2</v>
      </c>
      <c r="F12" s="43">
        <v>1</v>
      </c>
      <c r="G12" s="43">
        <v>4</v>
      </c>
      <c r="H12" s="41"/>
      <c r="I12" s="43">
        <v>1</v>
      </c>
      <c r="J12" s="43">
        <v>39</v>
      </c>
      <c r="K12" s="41"/>
      <c r="L12" s="194"/>
      <c r="M12" s="193"/>
      <c r="N12" s="41"/>
      <c r="O12" s="41"/>
      <c r="P12" s="41"/>
      <c r="Q12" s="37">
        <v>47</v>
      </c>
    </row>
    <row r="13" spans="1:17" x14ac:dyDescent="0.2">
      <c r="B13" s="192" t="s">
        <v>111</v>
      </c>
      <c r="C13" s="193"/>
      <c r="D13" s="41"/>
      <c r="E13" s="43">
        <v>1</v>
      </c>
      <c r="F13" s="41"/>
      <c r="G13" s="41"/>
      <c r="H13" s="41"/>
      <c r="I13" s="43">
        <v>1</v>
      </c>
      <c r="J13" s="43">
        <v>1</v>
      </c>
      <c r="K13" s="41"/>
      <c r="L13" s="195">
        <v>1</v>
      </c>
      <c r="M13" s="193"/>
      <c r="N13" s="41"/>
      <c r="O13" s="41"/>
      <c r="P13" s="41"/>
      <c r="Q13" s="37">
        <v>4</v>
      </c>
    </row>
    <row r="14" spans="1:17" x14ac:dyDescent="0.2">
      <c r="B14" s="192" t="s">
        <v>112</v>
      </c>
      <c r="C14" s="193"/>
      <c r="D14" s="43">
        <v>2</v>
      </c>
      <c r="E14" s="43">
        <v>8</v>
      </c>
      <c r="F14" s="43">
        <v>6</v>
      </c>
      <c r="G14" s="43">
        <v>6</v>
      </c>
      <c r="H14" s="41"/>
      <c r="I14" s="43">
        <v>4</v>
      </c>
      <c r="J14" s="43">
        <v>13</v>
      </c>
      <c r="K14" s="41"/>
      <c r="L14" s="194"/>
      <c r="M14" s="193"/>
      <c r="N14" s="41"/>
      <c r="O14" s="43">
        <v>1</v>
      </c>
      <c r="P14" s="41"/>
      <c r="Q14" s="37">
        <v>40</v>
      </c>
    </row>
    <row r="15" spans="1:17" x14ac:dyDescent="0.2">
      <c r="B15" s="192" t="s">
        <v>114</v>
      </c>
      <c r="C15" s="193"/>
      <c r="D15" s="41"/>
      <c r="E15" s="43">
        <v>22</v>
      </c>
      <c r="F15" s="43">
        <v>24</v>
      </c>
      <c r="G15" s="43">
        <v>28</v>
      </c>
      <c r="H15" s="41"/>
      <c r="I15" s="43">
        <v>11</v>
      </c>
      <c r="J15" s="43">
        <v>13</v>
      </c>
      <c r="K15" s="43">
        <v>4</v>
      </c>
      <c r="L15" s="194"/>
      <c r="M15" s="193"/>
      <c r="N15" s="41"/>
      <c r="O15" s="43">
        <v>6</v>
      </c>
      <c r="P15" s="43">
        <v>1</v>
      </c>
      <c r="Q15" s="37">
        <v>109</v>
      </c>
    </row>
    <row r="16" spans="1:17" x14ac:dyDescent="0.2">
      <c r="B16" s="192" t="s">
        <v>115</v>
      </c>
      <c r="C16" s="193"/>
      <c r="D16" s="41"/>
      <c r="E16" s="43">
        <v>2</v>
      </c>
      <c r="F16" s="43">
        <v>2</v>
      </c>
      <c r="G16" s="41"/>
      <c r="H16" s="41"/>
      <c r="I16" s="43">
        <v>1</v>
      </c>
      <c r="J16" s="41"/>
      <c r="K16" s="41"/>
      <c r="L16" s="194"/>
      <c r="M16" s="193"/>
      <c r="N16" s="41"/>
      <c r="O16" s="41"/>
      <c r="P16" s="41"/>
      <c r="Q16" s="37">
        <v>5</v>
      </c>
    </row>
    <row r="17" spans="2:17" x14ac:dyDescent="0.2">
      <c r="B17" s="192" t="s">
        <v>116</v>
      </c>
      <c r="C17" s="193"/>
      <c r="D17" s="41"/>
      <c r="E17" s="43">
        <v>1</v>
      </c>
      <c r="F17" s="41"/>
      <c r="G17" s="43">
        <v>3</v>
      </c>
      <c r="H17" s="43">
        <v>1</v>
      </c>
      <c r="I17" s="43">
        <v>4</v>
      </c>
      <c r="J17" s="43">
        <v>1</v>
      </c>
      <c r="K17" s="41"/>
      <c r="L17" s="194"/>
      <c r="M17" s="193"/>
      <c r="N17" s="41"/>
      <c r="O17" s="41"/>
      <c r="P17" s="41"/>
      <c r="Q17" s="37">
        <v>10</v>
      </c>
    </row>
    <row r="18" spans="2:17" x14ac:dyDescent="0.2">
      <c r="B18" s="192" t="s">
        <v>120</v>
      </c>
      <c r="C18" s="193"/>
      <c r="D18" s="41"/>
      <c r="E18" s="43">
        <v>13</v>
      </c>
      <c r="F18" s="43">
        <v>14</v>
      </c>
      <c r="G18" s="43">
        <v>15</v>
      </c>
      <c r="H18" s="41"/>
      <c r="I18" s="43">
        <v>7</v>
      </c>
      <c r="J18" s="43">
        <v>9</v>
      </c>
      <c r="K18" s="43">
        <v>2</v>
      </c>
      <c r="L18" s="194"/>
      <c r="M18" s="193"/>
      <c r="N18" s="41"/>
      <c r="O18" s="43">
        <v>3</v>
      </c>
      <c r="P18" s="41"/>
      <c r="Q18" s="37">
        <v>63</v>
      </c>
    </row>
    <row r="19" spans="2:17" x14ac:dyDescent="0.2">
      <c r="B19" s="192" t="s">
        <v>121</v>
      </c>
      <c r="C19" s="193"/>
      <c r="D19" s="41"/>
      <c r="E19" s="41"/>
      <c r="F19" s="41"/>
      <c r="G19" s="41"/>
      <c r="H19" s="41"/>
      <c r="I19" s="41"/>
      <c r="J19" s="41"/>
      <c r="K19" s="41"/>
      <c r="L19" s="194"/>
      <c r="M19" s="193"/>
      <c r="N19" s="41"/>
      <c r="O19" s="43">
        <v>1</v>
      </c>
      <c r="P19" s="41"/>
      <c r="Q19" s="37">
        <v>1</v>
      </c>
    </row>
    <row r="20" spans="2:17" x14ac:dyDescent="0.2">
      <c r="B20" s="192" t="s">
        <v>122</v>
      </c>
      <c r="C20" s="193"/>
      <c r="D20" s="41"/>
      <c r="E20" s="41"/>
      <c r="F20" s="41"/>
      <c r="G20" s="43">
        <v>1</v>
      </c>
      <c r="H20" s="41"/>
      <c r="I20" s="41"/>
      <c r="J20" s="43">
        <v>1</v>
      </c>
      <c r="K20" s="41"/>
      <c r="L20" s="194"/>
      <c r="M20" s="193"/>
      <c r="N20" s="41"/>
      <c r="O20" s="43">
        <v>2</v>
      </c>
      <c r="P20" s="41"/>
      <c r="Q20" s="37">
        <v>4</v>
      </c>
    </row>
    <row r="21" spans="2:17" x14ac:dyDescent="0.2">
      <c r="B21" s="196" t="s">
        <v>87</v>
      </c>
      <c r="C21" s="193"/>
      <c r="D21" s="42">
        <v>2</v>
      </c>
      <c r="E21" s="42">
        <v>99</v>
      </c>
      <c r="F21" s="42">
        <v>98</v>
      </c>
      <c r="G21" s="42">
        <v>146</v>
      </c>
      <c r="H21" s="42">
        <v>2</v>
      </c>
      <c r="I21" s="42">
        <v>64</v>
      </c>
      <c r="J21" s="42">
        <v>219</v>
      </c>
      <c r="K21" s="42">
        <v>12</v>
      </c>
      <c r="L21" s="197">
        <v>1</v>
      </c>
      <c r="M21" s="193"/>
      <c r="N21" s="42">
        <v>1</v>
      </c>
      <c r="O21" s="42">
        <v>29</v>
      </c>
      <c r="P21" s="42">
        <v>2</v>
      </c>
      <c r="Q21" s="37">
        <v>675</v>
      </c>
    </row>
    <row r="22" spans="2:17" ht="409.6" hidden="1" customHeight="1" x14ac:dyDescent="0.2"/>
  </sheetData>
  <mergeCells count="39">
    <mergeCell ref="B17:C17"/>
    <mergeCell ref="L17:M17"/>
    <mergeCell ref="B21:C21"/>
    <mergeCell ref="L21:M21"/>
    <mergeCell ref="B18:C18"/>
    <mergeCell ref="L18:M18"/>
    <mergeCell ref="B19:C19"/>
    <mergeCell ref="L19:M19"/>
    <mergeCell ref="B20:C20"/>
    <mergeCell ref="L20:M20"/>
    <mergeCell ref="B14:C14"/>
    <mergeCell ref="L14:M14"/>
    <mergeCell ref="B15:C15"/>
    <mergeCell ref="L15:M15"/>
    <mergeCell ref="B16:C16"/>
    <mergeCell ref="L16:M16"/>
    <mergeCell ref="B11:C11"/>
    <mergeCell ref="L11:M11"/>
    <mergeCell ref="B12:C12"/>
    <mergeCell ref="L12:M12"/>
    <mergeCell ref="B13:C13"/>
    <mergeCell ref="L13:M13"/>
    <mergeCell ref="B8:C8"/>
    <mergeCell ref="L8:M8"/>
    <mergeCell ref="B9:C9"/>
    <mergeCell ref="L9:M9"/>
    <mergeCell ref="B10:C10"/>
    <mergeCell ref="L10:M10"/>
    <mergeCell ref="B5:C5"/>
    <mergeCell ref="L5:M5"/>
    <mergeCell ref="B6:C6"/>
    <mergeCell ref="L6:M6"/>
    <mergeCell ref="B7:C7"/>
    <mergeCell ref="L7:M7"/>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198"/>
      <c r="B1" s="199"/>
      <c r="C1" s="186" t="s">
        <v>92</v>
      </c>
      <c r="D1" s="200"/>
      <c r="E1" s="200"/>
      <c r="F1" s="200"/>
      <c r="G1" s="200"/>
      <c r="H1" s="200"/>
      <c r="I1" s="200"/>
      <c r="J1" s="200"/>
      <c r="K1" s="200"/>
      <c r="L1" s="200"/>
    </row>
    <row r="2" spans="1:16" ht="5.0999999999999996" customHeight="1" x14ac:dyDescent="0.2"/>
    <row r="3" spans="1:16" ht="5.25" customHeight="1" x14ac:dyDescent="0.2">
      <c r="A3" s="201"/>
      <c r="B3" s="202"/>
      <c r="C3" s="202"/>
      <c r="D3" s="202"/>
      <c r="E3" s="202"/>
      <c r="F3" s="202"/>
      <c r="G3" s="202"/>
      <c r="H3" s="202"/>
      <c r="I3" s="202"/>
      <c r="J3" s="202"/>
      <c r="K3" s="202"/>
      <c r="L3" s="202"/>
    </row>
    <row r="4" spans="1:16" ht="24" x14ac:dyDescent="0.2">
      <c r="B4" s="203" t="s">
        <v>93</v>
      </c>
      <c r="C4" s="204"/>
      <c r="D4" s="44" t="s">
        <v>94</v>
      </c>
      <c r="E4" s="44" t="s">
        <v>95</v>
      </c>
      <c r="F4" s="44" t="s">
        <v>96</v>
      </c>
      <c r="G4" s="44" t="s">
        <v>97</v>
      </c>
      <c r="H4" s="44" t="s">
        <v>98</v>
      </c>
      <c r="I4" s="44" t="s">
        <v>99</v>
      </c>
      <c r="J4" s="44" t="s">
        <v>100</v>
      </c>
      <c r="K4" s="44" t="s">
        <v>101</v>
      </c>
      <c r="L4" s="205" t="s">
        <v>102</v>
      </c>
      <c r="M4" s="204"/>
      <c r="N4" s="44" t="s">
        <v>103</v>
      </c>
      <c r="O4" s="44" t="s">
        <v>104</v>
      </c>
      <c r="P4" s="38" t="s">
        <v>90</v>
      </c>
    </row>
    <row r="5" spans="1:16" x14ac:dyDescent="0.2">
      <c r="B5" s="192" t="s">
        <v>105</v>
      </c>
      <c r="C5" s="193"/>
      <c r="D5" s="41"/>
      <c r="E5" s="43">
        <v>3</v>
      </c>
      <c r="F5" s="43">
        <v>2</v>
      </c>
      <c r="G5" s="43">
        <v>1</v>
      </c>
      <c r="H5" s="41"/>
      <c r="I5" s="43">
        <v>2</v>
      </c>
      <c r="J5" s="41"/>
      <c r="K5" s="41"/>
      <c r="L5" s="194"/>
      <c r="M5" s="193"/>
      <c r="N5" s="41"/>
      <c r="O5" s="43">
        <v>2</v>
      </c>
      <c r="P5" s="37">
        <v>10</v>
      </c>
    </row>
    <row r="6" spans="1:16" x14ac:dyDescent="0.2">
      <c r="B6" s="192" t="s">
        <v>106</v>
      </c>
      <c r="C6" s="193"/>
      <c r="D6" s="43">
        <v>2</v>
      </c>
      <c r="E6" s="43">
        <v>10</v>
      </c>
      <c r="F6" s="43">
        <v>17</v>
      </c>
      <c r="G6" s="43">
        <v>14</v>
      </c>
      <c r="H6" s="43">
        <v>1</v>
      </c>
      <c r="I6" s="43">
        <v>11</v>
      </c>
      <c r="J6" s="43">
        <v>33</v>
      </c>
      <c r="K6" s="41"/>
      <c r="L6" s="194"/>
      <c r="M6" s="193"/>
      <c r="N6" s="41"/>
      <c r="O6" s="43">
        <v>5</v>
      </c>
      <c r="P6" s="37">
        <v>93</v>
      </c>
    </row>
    <row r="7" spans="1:16" x14ac:dyDescent="0.2">
      <c r="B7" s="192" t="s">
        <v>107</v>
      </c>
      <c r="C7" s="193"/>
      <c r="D7" s="41"/>
      <c r="E7" s="43">
        <v>3</v>
      </c>
      <c r="F7" s="43">
        <v>3</v>
      </c>
      <c r="G7" s="43">
        <v>14</v>
      </c>
      <c r="H7" s="41"/>
      <c r="I7" s="41"/>
      <c r="J7" s="43">
        <v>1</v>
      </c>
      <c r="K7" s="43">
        <v>2</v>
      </c>
      <c r="L7" s="194"/>
      <c r="M7" s="193"/>
      <c r="N7" s="41"/>
      <c r="O7" s="41"/>
      <c r="P7" s="37">
        <v>23</v>
      </c>
    </row>
    <row r="8" spans="1:16" x14ac:dyDescent="0.2">
      <c r="B8" s="192" t="s">
        <v>108</v>
      </c>
      <c r="C8" s="193"/>
      <c r="D8" s="41"/>
      <c r="E8" s="43">
        <v>17</v>
      </c>
      <c r="F8" s="43">
        <v>16</v>
      </c>
      <c r="G8" s="43">
        <v>32</v>
      </c>
      <c r="H8" s="43">
        <v>1</v>
      </c>
      <c r="I8" s="43">
        <v>8</v>
      </c>
      <c r="J8" s="43">
        <v>56</v>
      </c>
      <c r="K8" s="43">
        <v>4</v>
      </c>
      <c r="L8" s="194"/>
      <c r="M8" s="193"/>
      <c r="N8" s="43">
        <v>2</v>
      </c>
      <c r="O8" s="43">
        <v>4</v>
      </c>
      <c r="P8" s="37">
        <v>140</v>
      </c>
    </row>
    <row r="9" spans="1:16" x14ac:dyDescent="0.2">
      <c r="B9" s="192" t="s">
        <v>109</v>
      </c>
      <c r="C9" s="193"/>
      <c r="D9" s="41"/>
      <c r="E9" s="43">
        <v>1</v>
      </c>
      <c r="F9" s="43">
        <v>1</v>
      </c>
      <c r="G9" s="41"/>
      <c r="H9" s="41"/>
      <c r="I9" s="41"/>
      <c r="J9" s="43">
        <v>2</v>
      </c>
      <c r="K9" s="41"/>
      <c r="L9" s="194"/>
      <c r="M9" s="193"/>
      <c r="N9" s="41"/>
      <c r="O9" s="43">
        <v>1</v>
      </c>
      <c r="P9" s="37">
        <v>5</v>
      </c>
    </row>
    <row r="10" spans="1:16" x14ac:dyDescent="0.2">
      <c r="B10" s="192" t="s">
        <v>110</v>
      </c>
      <c r="C10" s="193"/>
      <c r="D10" s="41"/>
      <c r="E10" s="43">
        <v>5</v>
      </c>
      <c r="F10" s="43">
        <v>7</v>
      </c>
      <c r="G10" s="43">
        <v>7</v>
      </c>
      <c r="H10" s="41"/>
      <c r="I10" s="43">
        <v>3</v>
      </c>
      <c r="J10" s="43">
        <v>68</v>
      </c>
      <c r="K10" s="43">
        <v>2</v>
      </c>
      <c r="L10" s="194"/>
      <c r="M10" s="193"/>
      <c r="N10" s="41"/>
      <c r="O10" s="41"/>
      <c r="P10" s="37">
        <v>92</v>
      </c>
    </row>
    <row r="11" spans="1:16" x14ac:dyDescent="0.2">
      <c r="B11" s="192" t="s">
        <v>111</v>
      </c>
      <c r="C11" s="193"/>
      <c r="D11" s="41"/>
      <c r="E11" s="43">
        <v>1</v>
      </c>
      <c r="F11" s="41"/>
      <c r="G11" s="43">
        <v>1</v>
      </c>
      <c r="H11" s="41"/>
      <c r="I11" s="41"/>
      <c r="J11" s="43">
        <v>2</v>
      </c>
      <c r="K11" s="41"/>
      <c r="L11" s="194"/>
      <c r="M11" s="193"/>
      <c r="N11" s="41"/>
      <c r="O11" s="41"/>
      <c r="P11" s="37">
        <v>4</v>
      </c>
    </row>
    <row r="12" spans="1:16" x14ac:dyDescent="0.2">
      <c r="B12" s="192" t="s">
        <v>112</v>
      </c>
      <c r="C12" s="193"/>
      <c r="D12" s="43">
        <v>1</v>
      </c>
      <c r="E12" s="43">
        <v>11</v>
      </c>
      <c r="F12" s="43">
        <v>6</v>
      </c>
      <c r="G12" s="43">
        <v>6</v>
      </c>
      <c r="H12" s="41"/>
      <c r="I12" s="43">
        <v>3</v>
      </c>
      <c r="J12" s="43">
        <v>7</v>
      </c>
      <c r="K12" s="41"/>
      <c r="L12" s="194"/>
      <c r="M12" s="193"/>
      <c r="N12" s="41"/>
      <c r="O12" s="41"/>
      <c r="P12" s="37">
        <v>34</v>
      </c>
    </row>
    <row r="13" spans="1:16" x14ac:dyDescent="0.2">
      <c r="B13" s="192" t="s">
        <v>113</v>
      </c>
      <c r="C13" s="193"/>
      <c r="D13" s="41"/>
      <c r="E13" s="43">
        <v>2</v>
      </c>
      <c r="F13" s="41"/>
      <c r="G13" s="41"/>
      <c r="H13" s="41"/>
      <c r="I13" s="41"/>
      <c r="J13" s="41"/>
      <c r="K13" s="41"/>
      <c r="L13" s="194"/>
      <c r="M13" s="193"/>
      <c r="N13" s="41"/>
      <c r="O13" s="41"/>
      <c r="P13" s="37">
        <v>2</v>
      </c>
    </row>
    <row r="14" spans="1:16" x14ac:dyDescent="0.2">
      <c r="B14" s="192" t="s">
        <v>114</v>
      </c>
      <c r="C14" s="193"/>
      <c r="D14" s="43">
        <v>1</v>
      </c>
      <c r="E14" s="43">
        <v>21</v>
      </c>
      <c r="F14" s="43">
        <v>16</v>
      </c>
      <c r="G14" s="43">
        <v>32</v>
      </c>
      <c r="H14" s="41"/>
      <c r="I14" s="43">
        <v>14</v>
      </c>
      <c r="J14" s="43">
        <v>18</v>
      </c>
      <c r="K14" s="43">
        <v>3</v>
      </c>
      <c r="L14" s="194"/>
      <c r="M14" s="193"/>
      <c r="N14" s="43">
        <v>1</v>
      </c>
      <c r="O14" s="43">
        <v>5</v>
      </c>
      <c r="P14" s="37">
        <v>111</v>
      </c>
    </row>
    <row r="15" spans="1:16" x14ac:dyDescent="0.2">
      <c r="B15" s="192" t="s">
        <v>115</v>
      </c>
      <c r="C15" s="193"/>
      <c r="D15" s="41"/>
      <c r="E15" s="41"/>
      <c r="F15" s="41"/>
      <c r="G15" s="43">
        <v>3</v>
      </c>
      <c r="H15" s="43">
        <v>1</v>
      </c>
      <c r="I15" s="41"/>
      <c r="J15" s="41"/>
      <c r="K15" s="41"/>
      <c r="L15" s="194"/>
      <c r="M15" s="193"/>
      <c r="N15" s="41"/>
      <c r="O15" s="41"/>
      <c r="P15" s="37">
        <v>4</v>
      </c>
    </row>
    <row r="16" spans="1:16" x14ac:dyDescent="0.2">
      <c r="B16" s="192" t="s">
        <v>116</v>
      </c>
      <c r="C16" s="193"/>
      <c r="D16" s="41"/>
      <c r="E16" s="43">
        <v>12</v>
      </c>
      <c r="F16" s="43">
        <v>7</v>
      </c>
      <c r="G16" s="43">
        <v>7</v>
      </c>
      <c r="H16" s="41"/>
      <c r="I16" s="43">
        <v>1</v>
      </c>
      <c r="J16" s="43">
        <v>13</v>
      </c>
      <c r="K16" s="43">
        <v>1</v>
      </c>
      <c r="L16" s="194"/>
      <c r="M16" s="193"/>
      <c r="N16" s="41"/>
      <c r="O16" s="43">
        <v>3</v>
      </c>
      <c r="P16" s="37">
        <v>44</v>
      </c>
    </row>
    <row r="17" spans="2:18" x14ac:dyDescent="0.2">
      <c r="B17" s="192" t="s">
        <v>117</v>
      </c>
      <c r="C17" s="193"/>
      <c r="D17" s="41"/>
      <c r="E17" s="43">
        <v>1</v>
      </c>
      <c r="F17" s="41"/>
      <c r="G17" s="41"/>
      <c r="H17" s="41"/>
      <c r="I17" s="41"/>
      <c r="J17" s="41"/>
      <c r="K17" s="41"/>
      <c r="L17" s="194"/>
      <c r="M17" s="193"/>
      <c r="N17" s="41"/>
      <c r="O17" s="41"/>
      <c r="P17" s="37">
        <v>1</v>
      </c>
    </row>
    <row r="18" spans="2:18" x14ac:dyDescent="0.2">
      <c r="B18" s="192" t="s">
        <v>118</v>
      </c>
      <c r="C18" s="193"/>
      <c r="D18" s="41"/>
      <c r="E18" s="41"/>
      <c r="F18" s="41"/>
      <c r="G18" s="43">
        <v>1</v>
      </c>
      <c r="H18" s="41"/>
      <c r="I18" s="41"/>
      <c r="J18" s="41"/>
      <c r="K18" s="41"/>
      <c r="L18" s="194"/>
      <c r="M18" s="193"/>
      <c r="N18" s="43">
        <v>1</v>
      </c>
      <c r="O18" s="41"/>
      <c r="P18" s="37">
        <v>2</v>
      </c>
    </row>
    <row r="19" spans="2:18" x14ac:dyDescent="0.2">
      <c r="B19" s="192" t="s">
        <v>119</v>
      </c>
      <c r="C19" s="193"/>
      <c r="D19" s="41"/>
      <c r="E19" s="41"/>
      <c r="F19" s="43">
        <v>1</v>
      </c>
      <c r="G19" s="41"/>
      <c r="H19" s="41"/>
      <c r="I19" s="41"/>
      <c r="J19" s="41"/>
      <c r="K19" s="41"/>
      <c r="L19" s="194"/>
      <c r="M19" s="193"/>
      <c r="N19" s="41"/>
      <c r="O19" s="41"/>
      <c r="P19" s="37">
        <v>1</v>
      </c>
    </row>
    <row r="20" spans="2:18" x14ac:dyDescent="0.2">
      <c r="B20" s="192" t="s">
        <v>120</v>
      </c>
      <c r="C20" s="193"/>
      <c r="D20" s="43">
        <v>1</v>
      </c>
      <c r="E20" s="43">
        <v>23</v>
      </c>
      <c r="F20" s="43">
        <v>23</v>
      </c>
      <c r="G20" s="43">
        <v>39</v>
      </c>
      <c r="H20" s="43">
        <v>1</v>
      </c>
      <c r="I20" s="43">
        <v>9</v>
      </c>
      <c r="J20" s="43">
        <v>7</v>
      </c>
      <c r="K20" s="43">
        <v>2</v>
      </c>
      <c r="L20" s="195">
        <v>1</v>
      </c>
      <c r="M20" s="193"/>
      <c r="N20" s="41"/>
      <c r="O20" s="43">
        <v>6</v>
      </c>
      <c r="P20" s="37">
        <v>112</v>
      </c>
    </row>
    <row r="21" spans="2:18" x14ac:dyDescent="0.2">
      <c r="B21" s="192" t="s">
        <v>121</v>
      </c>
      <c r="C21" s="193"/>
      <c r="D21" s="41"/>
      <c r="E21" s="43">
        <v>2</v>
      </c>
      <c r="F21" s="43">
        <v>2</v>
      </c>
      <c r="G21" s="41"/>
      <c r="H21" s="41"/>
      <c r="I21" s="43">
        <v>1</v>
      </c>
      <c r="J21" s="41"/>
      <c r="K21" s="41"/>
      <c r="L21" s="194"/>
      <c r="M21" s="193"/>
      <c r="N21" s="41"/>
      <c r="O21" s="41"/>
      <c r="P21" s="37">
        <v>5</v>
      </c>
    </row>
    <row r="22" spans="2:18" x14ac:dyDescent="0.2">
      <c r="B22" s="192" t="s">
        <v>122</v>
      </c>
      <c r="C22" s="193"/>
      <c r="D22" s="41"/>
      <c r="E22" s="41"/>
      <c r="F22" s="41"/>
      <c r="G22" s="41"/>
      <c r="H22" s="41"/>
      <c r="I22" s="41"/>
      <c r="J22" s="43">
        <v>11</v>
      </c>
      <c r="K22" s="41"/>
      <c r="L22" s="194"/>
      <c r="M22" s="193"/>
      <c r="N22" s="41"/>
      <c r="O22" s="41"/>
      <c r="P22" s="37">
        <v>11</v>
      </c>
    </row>
    <row r="23" spans="2:18" x14ac:dyDescent="0.2">
      <c r="B23" s="196" t="s">
        <v>87</v>
      </c>
      <c r="C23" s="193"/>
      <c r="D23" s="42">
        <v>5</v>
      </c>
      <c r="E23" s="42">
        <v>112</v>
      </c>
      <c r="F23" s="42">
        <v>101</v>
      </c>
      <c r="G23" s="42">
        <v>157</v>
      </c>
      <c r="H23" s="42">
        <v>4</v>
      </c>
      <c r="I23" s="42">
        <v>52</v>
      </c>
      <c r="J23" s="42">
        <v>218</v>
      </c>
      <c r="K23" s="42">
        <v>14</v>
      </c>
      <c r="L23" s="197">
        <v>1</v>
      </c>
      <c r="M23" s="193"/>
      <c r="N23" s="42">
        <v>4</v>
      </c>
      <c r="O23" s="42">
        <v>26</v>
      </c>
      <c r="P23" s="37">
        <v>694</v>
      </c>
    </row>
    <row r="25" spans="2:18" x14ac:dyDescent="0.2">
      <c r="P25" s="36">
        <v>654</v>
      </c>
      <c r="R25" s="56">
        <f>+P23+P25</f>
        <v>1348</v>
      </c>
    </row>
    <row r="26" spans="2:18" x14ac:dyDescent="0.2">
      <c r="P26" s="56">
        <f>+P25+P23</f>
        <v>1348</v>
      </c>
      <c r="R26" s="36">
        <f>+R25/2</f>
        <v>674</v>
      </c>
    </row>
    <row r="27" spans="2:18" x14ac:dyDescent="0.2">
      <c r="P27" s="36">
        <v>1800</v>
      </c>
      <c r="R27" s="36">
        <f>+R26*4</f>
        <v>2696</v>
      </c>
    </row>
    <row r="28" spans="2:18" x14ac:dyDescent="0.2">
      <c r="P28" s="58">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57">
        <f>+H32*E32</f>
        <v>13.070987654320987</v>
      </c>
      <c r="M32" s="36">
        <v>675</v>
      </c>
      <c r="N32" s="36">
        <f>+M32/H32</f>
        <v>774.61629279811098</v>
      </c>
    </row>
    <row r="33" spans="5:14" x14ac:dyDescent="0.2">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21:C21"/>
    <mergeCell ref="L21:M21"/>
    <mergeCell ref="B22:C22"/>
    <mergeCell ref="L22:M22"/>
    <mergeCell ref="B23:C23"/>
    <mergeCell ref="L23:M23"/>
    <mergeCell ref="B18:C18"/>
    <mergeCell ref="L18:M18"/>
    <mergeCell ref="B19:C19"/>
    <mergeCell ref="L19:M19"/>
    <mergeCell ref="B20:C20"/>
    <mergeCell ref="L20:M20"/>
    <mergeCell ref="B15:C15"/>
    <mergeCell ref="L15:M15"/>
    <mergeCell ref="B16:C16"/>
    <mergeCell ref="L16:M16"/>
    <mergeCell ref="B17:C17"/>
    <mergeCell ref="L17:M17"/>
    <mergeCell ref="B12:C12"/>
    <mergeCell ref="L12:M12"/>
    <mergeCell ref="B13:C13"/>
    <mergeCell ref="L13:M13"/>
    <mergeCell ref="B14:C14"/>
    <mergeCell ref="L14:M14"/>
    <mergeCell ref="B9:C9"/>
    <mergeCell ref="L9:M9"/>
    <mergeCell ref="B10:C10"/>
    <mergeCell ref="L10:M10"/>
    <mergeCell ref="B11:C11"/>
    <mergeCell ref="L11:M11"/>
    <mergeCell ref="B6:C6"/>
    <mergeCell ref="L6:M6"/>
    <mergeCell ref="B7:C7"/>
    <mergeCell ref="L7:M7"/>
    <mergeCell ref="B8:C8"/>
    <mergeCell ref="L8:M8"/>
    <mergeCell ref="B5:C5"/>
    <mergeCell ref="L5:M5"/>
    <mergeCell ref="A1:B1"/>
    <mergeCell ref="C1:L1"/>
    <mergeCell ref="A3:L3"/>
    <mergeCell ref="B4:C4"/>
    <mergeCell ref="L4:M4"/>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I31"/>
  <sheetViews>
    <sheetView showGridLines="0" topLeftCell="A29" workbookViewId="0">
      <selection activeCell="H33" sqref="H33"/>
    </sheetView>
  </sheetViews>
  <sheetFormatPr baseColWidth="10" defaultColWidth="11.42578125" defaultRowHeight="15" x14ac:dyDescent="0.25"/>
  <cols>
    <col min="1" max="3" width="11.42578125" style="45"/>
    <col min="4" max="4" width="67.85546875" style="45" bestFit="1" customWidth="1"/>
    <col min="5" max="5" width="14.7109375" style="45" customWidth="1"/>
    <col min="6" max="6" width="13.7109375" style="45" bestFit="1" customWidth="1"/>
    <col min="7" max="7" width="15.140625" style="45" bestFit="1" customWidth="1"/>
    <col min="8" max="16384" width="11.42578125" style="45"/>
  </cols>
  <sheetData>
    <row r="11" spans="4:5" ht="45" x14ac:dyDescent="0.25">
      <c r="D11" s="45" t="s">
        <v>123</v>
      </c>
      <c r="E11" s="49" t="s">
        <v>124</v>
      </c>
    </row>
    <row r="12" spans="4:5" x14ac:dyDescent="0.25">
      <c r="D12" s="45" t="s">
        <v>125</v>
      </c>
      <c r="E12" s="48">
        <v>111606780.72</v>
      </c>
    </row>
    <row r="13" spans="4:5" x14ac:dyDescent="0.25">
      <c r="D13" s="45" t="s">
        <v>126</v>
      </c>
      <c r="E13" s="48">
        <v>1844700</v>
      </c>
    </row>
    <row r="14" spans="4:5" x14ac:dyDescent="0.25">
      <c r="D14" s="45" t="s">
        <v>127</v>
      </c>
      <c r="E14" s="48">
        <v>6149800</v>
      </c>
    </row>
    <row r="15" spans="4:5" x14ac:dyDescent="0.25">
      <c r="D15" s="45" t="s">
        <v>128</v>
      </c>
      <c r="E15" s="48">
        <v>1326127.77</v>
      </c>
    </row>
    <row r="16" spans="4:5" x14ac:dyDescent="0.25">
      <c r="D16" s="47" t="s">
        <v>129</v>
      </c>
      <c r="E16" s="46">
        <f>SUM(E12:E15)</f>
        <v>120927408.48999999</v>
      </c>
    </row>
    <row r="20" spans="4:9" x14ac:dyDescent="0.25">
      <c r="D20" s="45" t="s">
        <v>130</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131</v>
      </c>
      <c r="E24" s="51">
        <f>+E20-E22</f>
        <v>208072591.50999999</v>
      </c>
      <c r="F24" s="50"/>
      <c r="G24" s="54">
        <f>+G20-G22</f>
        <v>43572591.510000005</v>
      </c>
    </row>
    <row r="25" spans="4:9" x14ac:dyDescent="0.25">
      <c r="E25" s="50"/>
      <c r="F25" s="50"/>
      <c r="G25" s="50"/>
    </row>
    <row r="26" spans="4:9" x14ac:dyDescent="0.25">
      <c r="D26" s="47" t="s">
        <v>132</v>
      </c>
      <c r="E26" s="52">
        <f>+E22/E20</f>
        <v>0.36756051212765956</v>
      </c>
      <c r="F26" s="53"/>
      <c r="G26" s="52">
        <f>+G22/G20</f>
        <v>0.73512102425531911</v>
      </c>
    </row>
    <row r="31" spans="4:9" x14ac:dyDescent="0.25">
      <c r="I31" s="59"/>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4to. trimestre</vt:lpstr>
      <vt:lpstr>Resumen de 3 trimestre</vt:lpstr>
      <vt:lpstr>Hoja3</vt:lpstr>
      <vt:lpstr>primer </vt:lpstr>
      <vt:lpstr>2 do</vt:lpstr>
      <vt:lpstr>Hoja1</vt:lpstr>
      <vt:lpstr>' Semestral'!Área_de_impresión</vt:lpstr>
      <vt:lpstr>'4to. 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Dorifer Peña Espinal</cp:lastModifiedBy>
  <cp:revision/>
  <cp:lastPrinted>2024-01-15T20:34:08Z</cp:lastPrinted>
  <dcterms:created xsi:type="dcterms:W3CDTF">2021-03-22T15:50:10Z</dcterms:created>
  <dcterms:modified xsi:type="dcterms:W3CDTF">2024-01-15T20:37:16Z</dcterms:modified>
  <cp:category/>
  <cp:contentStatus/>
</cp:coreProperties>
</file>