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la.santana\Desktop\Nomina Portal\"/>
    </mc:Choice>
  </mc:AlternateContent>
  <bookViews>
    <workbookView xWindow="0" yWindow="0" windowWidth="20490" windowHeight="7620"/>
  </bookViews>
  <sheets>
    <sheet name="Hoja1" sheetId="1" r:id="rId1"/>
    <sheet name="Hoja2" sheetId="2" r:id="rId2"/>
  </sheets>
  <definedNames>
    <definedName name="_xlnm._FilterDatabase" localSheetId="0" hidden="1">Hoja1!$B$10:$G$67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59" i="1" l="1"/>
  <c r="U60" i="1"/>
  <c r="T67" i="1"/>
  <c r="P67" i="1"/>
  <c r="W62" i="1" l="1"/>
  <c r="W63" i="1"/>
  <c r="W64" i="1"/>
  <c r="W65" i="1"/>
  <c r="W66" i="1"/>
  <c r="V62" i="1"/>
  <c r="Y62" i="1" s="1"/>
  <c r="V63" i="1"/>
  <c r="Y63" i="1" s="1"/>
  <c r="V64" i="1"/>
  <c r="Y64" i="1" s="1"/>
  <c r="V65" i="1"/>
  <c r="Y65" i="1" s="1"/>
  <c r="V66" i="1"/>
  <c r="Y66" i="1" s="1"/>
  <c r="U62" i="1"/>
  <c r="U63" i="1"/>
  <c r="U64" i="1"/>
  <c r="U65" i="1"/>
  <c r="U66" i="1"/>
  <c r="O62" i="1"/>
  <c r="O63" i="1"/>
  <c r="O64" i="1"/>
  <c r="O65" i="1"/>
  <c r="O66" i="1"/>
  <c r="H62" i="1"/>
  <c r="H63" i="1"/>
  <c r="H64" i="1"/>
  <c r="H65" i="1"/>
  <c r="H66" i="1"/>
  <c r="G67" i="1"/>
  <c r="I66" i="1"/>
  <c r="J66" i="1"/>
  <c r="K66" i="1"/>
  <c r="L66" i="1"/>
  <c r="M66" i="1"/>
  <c r="I65" i="1"/>
  <c r="J65" i="1"/>
  <c r="K65" i="1"/>
  <c r="L65" i="1"/>
  <c r="M65" i="1"/>
  <c r="I64" i="1"/>
  <c r="J64" i="1"/>
  <c r="K64" i="1"/>
  <c r="L64" i="1"/>
  <c r="M64" i="1"/>
  <c r="I63" i="1"/>
  <c r="J63" i="1"/>
  <c r="K63" i="1"/>
  <c r="L63" i="1"/>
  <c r="M63" i="1"/>
  <c r="I62" i="1"/>
  <c r="J62" i="1"/>
  <c r="K62" i="1"/>
  <c r="L62" i="1"/>
  <c r="M62" i="1"/>
  <c r="X63" i="1" l="1"/>
  <c r="X65" i="1"/>
  <c r="X62" i="1"/>
  <c r="X66" i="1"/>
  <c r="X64" i="1"/>
  <c r="N67" i="1"/>
  <c r="Q67" i="1"/>
  <c r="R67" i="1"/>
  <c r="S67" i="1"/>
  <c r="I11" i="1" l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10" i="1"/>
  <c r="J10" i="1"/>
  <c r="L10" i="1"/>
  <c r="K10" i="1"/>
  <c r="I10" i="1"/>
  <c r="W10" i="1" l="1"/>
  <c r="I67" i="1"/>
  <c r="M67" i="1"/>
  <c r="L67" i="1"/>
  <c r="J67" i="1"/>
  <c r="K67" i="1"/>
  <c r="H10" i="1"/>
  <c r="U10" i="1" s="1"/>
  <c r="V10" i="1" s="1"/>
  <c r="W18" i="1"/>
  <c r="H15" i="1"/>
  <c r="U15" i="1" s="1"/>
  <c r="V15" i="1" s="1"/>
  <c r="W14" i="1"/>
  <c r="H39" i="1"/>
  <c r="U39" i="1" s="1"/>
  <c r="V39" i="1" s="1"/>
  <c r="X55" i="1"/>
  <c r="H31" i="1"/>
  <c r="U31" i="1" s="1"/>
  <c r="V31" i="1" s="1"/>
  <c r="H12" i="1"/>
  <c r="U12" i="1" s="1"/>
  <c r="V12" i="1" s="1"/>
  <c r="H30" i="1"/>
  <c r="U30" i="1" s="1"/>
  <c r="V30" i="1" s="1"/>
  <c r="H11" i="1"/>
  <c r="U11" i="1" s="1"/>
  <c r="V11" i="1" s="1"/>
  <c r="H37" i="1"/>
  <c r="U37" i="1" s="1"/>
  <c r="V37" i="1" s="1"/>
  <c r="H29" i="1"/>
  <c r="U29" i="1" s="1"/>
  <c r="V29" i="1" s="1"/>
  <c r="H22" i="1"/>
  <c r="U22" i="1" s="1"/>
  <c r="V22" i="1" s="1"/>
  <c r="X22" i="1"/>
  <c r="X13" i="1"/>
  <c r="H38" i="1"/>
  <c r="U38" i="1" s="1"/>
  <c r="V38" i="1" s="1"/>
  <c r="X54" i="1"/>
  <c r="X23" i="1"/>
  <c r="W34" i="1"/>
  <c r="H61" i="1"/>
  <c r="U61" i="1" s="1"/>
  <c r="V61" i="1" s="1"/>
  <c r="H45" i="1"/>
  <c r="U45" i="1" s="1"/>
  <c r="V45" i="1" s="1"/>
  <c r="H14" i="1"/>
  <c r="U14" i="1" s="1"/>
  <c r="V14" i="1" s="1"/>
  <c r="O20" i="1"/>
  <c r="H60" i="1"/>
  <c r="V60" i="1" s="1"/>
  <c r="H36" i="1"/>
  <c r="U36" i="1" s="1"/>
  <c r="V36" i="1" s="1"/>
  <c r="H21" i="1"/>
  <c r="U21" i="1" s="1"/>
  <c r="V21" i="1" s="1"/>
  <c r="H55" i="1"/>
  <c r="U55" i="1" s="1"/>
  <c r="V55" i="1" s="1"/>
  <c r="H24" i="1"/>
  <c r="U24" i="1" s="1"/>
  <c r="V24" i="1" s="1"/>
  <c r="H54" i="1"/>
  <c r="U54" i="1" s="1"/>
  <c r="V54" i="1" s="1"/>
  <c r="Y54" i="1" s="1"/>
  <c r="O46" i="1"/>
  <c r="O39" i="1"/>
  <c r="O27" i="1"/>
  <c r="O38" i="1"/>
  <c r="O26" i="1"/>
  <c r="O19" i="1"/>
  <c r="H52" i="1"/>
  <c r="U52" i="1" s="1"/>
  <c r="V52" i="1" s="1"/>
  <c r="H44" i="1"/>
  <c r="U44" i="1" s="1"/>
  <c r="V44" i="1" s="1"/>
  <c r="H28" i="1"/>
  <c r="U28" i="1" s="1"/>
  <c r="V28" i="1" s="1"/>
  <c r="H13" i="1"/>
  <c r="U13" i="1" s="1"/>
  <c r="V13" i="1" s="1"/>
  <c r="H47" i="1"/>
  <c r="U47" i="1" s="1"/>
  <c r="V47" i="1" s="1"/>
  <c r="H46" i="1"/>
  <c r="U46" i="1" s="1"/>
  <c r="V46" i="1" s="1"/>
  <c r="O12" i="1"/>
  <c r="O11" i="1"/>
  <c r="H43" i="1"/>
  <c r="U43" i="1" s="1"/>
  <c r="V43" i="1" s="1"/>
  <c r="H20" i="1"/>
  <c r="U20" i="1" s="1"/>
  <c r="V20" i="1" s="1"/>
  <c r="O43" i="1"/>
  <c r="O16" i="1"/>
  <c r="O55" i="1"/>
  <c r="H58" i="1"/>
  <c r="H50" i="1"/>
  <c r="U50" i="1" s="1"/>
  <c r="V50" i="1" s="1"/>
  <c r="H42" i="1"/>
  <c r="U42" i="1" s="1"/>
  <c r="V42" i="1" s="1"/>
  <c r="H34" i="1"/>
  <c r="U34" i="1" s="1"/>
  <c r="V34" i="1" s="1"/>
  <c r="H26" i="1"/>
  <c r="U26" i="1" s="1"/>
  <c r="V26" i="1" s="1"/>
  <c r="H19" i="1"/>
  <c r="U19" i="1" s="1"/>
  <c r="V19" i="1" s="1"/>
  <c r="O58" i="1"/>
  <c r="O50" i="1"/>
  <c r="O42" i="1"/>
  <c r="O34" i="1"/>
  <c r="O30" i="1"/>
  <c r="O23" i="1"/>
  <c r="W54" i="1"/>
  <c r="O54" i="1"/>
  <c r="X33" i="1"/>
  <c r="H59" i="1"/>
  <c r="H35" i="1"/>
  <c r="U35" i="1" s="1"/>
  <c r="V35" i="1" s="1"/>
  <c r="O51" i="1"/>
  <c r="W55" i="1"/>
  <c r="O31" i="1"/>
  <c r="O47" i="1"/>
  <c r="H23" i="1"/>
  <c r="U23" i="1" s="1"/>
  <c r="V23" i="1" s="1"/>
  <c r="H51" i="1"/>
  <c r="U51" i="1" s="1"/>
  <c r="V51" i="1" s="1"/>
  <c r="H27" i="1"/>
  <c r="U27" i="1" s="1"/>
  <c r="V27" i="1" s="1"/>
  <c r="O59" i="1"/>
  <c r="O35" i="1"/>
  <c r="O24" i="1"/>
  <c r="O28" i="1"/>
  <c r="O21" i="1"/>
  <c r="O13" i="1"/>
  <c r="H16" i="1"/>
  <c r="U16" i="1" s="1"/>
  <c r="V16" i="1" s="1"/>
  <c r="O61" i="1"/>
  <c r="O45" i="1"/>
  <c r="H41" i="1"/>
  <c r="U41" i="1" s="1"/>
  <c r="V41" i="1" s="1"/>
  <c r="O41" i="1"/>
  <c r="X56" i="1"/>
  <c r="X32" i="1"/>
  <c r="O60" i="1"/>
  <c r="H48" i="1"/>
  <c r="U48" i="1" s="1"/>
  <c r="V48" i="1" s="1"/>
  <c r="O48" i="1"/>
  <c r="H25" i="1"/>
  <c r="U25" i="1" s="1"/>
  <c r="V25" i="1" s="1"/>
  <c r="O25" i="1"/>
  <c r="O15" i="1"/>
  <c r="W53" i="1"/>
  <c r="H53" i="1"/>
  <c r="U53" i="1" s="1"/>
  <c r="V53" i="1" s="1"/>
  <c r="O53" i="1"/>
  <c r="X53" i="1"/>
  <c r="O37" i="1"/>
  <c r="H57" i="1"/>
  <c r="U57" i="1" s="1"/>
  <c r="V57" i="1" s="1"/>
  <c r="O57" i="1"/>
  <c r="H49" i="1"/>
  <c r="U49" i="1" s="1"/>
  <c r="V49" i="1" s="1"/>
  <c r="O49" i="1"/>
  <c r="H33" i="1"/>
  <c r="U33" i="1" s="1"/>
  <c r="V33" i="1" s="1"/>
  <c r="Y33" i="1" s="1"/>
  <c r="O33" i="1"/>
  <c r="H18" i="1"/>
  <c r="U18" i="1" s="1"/>
  <c r="V18" i="1" s="1"/>
  <c r="O18" i="1"/>
  <c r="O52" i="1"/>
  <c r="O44" i="1"/>
  <c r="O36" i="1"/>
  <c r="H56" i="1"/>
  <c r="U56" i="1" s="1"/>
  <c r="V56" i="1" s="1"/>
  <c r="O56" i="1"/>
  <c r="W56" i="1"/>
  <c r="H40" i="1"/>
  <c r="U40" i="1" s="1"/>
  <c r="V40" i="1" s="1"/>
  <c r="O40" i="1"/>
  <c r="H32" i="1"/>
  <c r="U32" i="1" s="1"/>
  <c r="V32" i="1" s="1"/>
  <c r="Y32" i="1" s="1"/>
  <c r="O32" i="1"/>
  <c r="W32" i="1"/>
  <c r="H17" i="1"/>
  <c r="U17" i="1" s="1"/>
  <c r="V17" i="1" s="1"/>
  <c r="O17" i="1"/>
  <c r="W13" i="1"/>
  <c r="O29" i="1"/>
  <c r="O22" i="1"/>
  <c r="W33" i="1"/>
  <c r="W23" i="1"/>
  <c r="W22" i="1"/>
  <c r="X34" i="1"/>
  <c r="O14" i="1"/>
  <c r="Y10" i="1" l="1"/>
  <c r="Y18" i="1"/>
  <c r="Y56" i="1"/>
  <c r="Y14" i="1"/>
  <c r="V59" i="1"/>
  <c r="Y34" i="1"/>
  <c r="Y24" i="1"/>
  <c r="Y13" i="1"/>
  <c r="Y55" i="1"/>
  <c r="U58" i="1"/>
  <c r="V58" i="1" s="1"/>
  <c r="Y22" i="1"/>
  <c r="Y23" i="1"/>
  <c r="Y53" i="1"/>
  <c r="H67" i="1"/>
  <c r="W24" i="1"/>
  <c r="X24" i="1"/>
  <c r="U67" i="1" l="1"/>
  <c r="X11" i="1"/>
  <c r="W25" i="1"/>
  <c r="Y25" i="1" s="1"/>
  <c r="W28" i="1"/>
  <c r="Y28" i="1" s="1"/>
  <c r="W11" i="1"/>
  <c r="Y11" i="1" s="1"/>
  <c r="X12" i="1"/>
  <c r="W15" i="1"/>
  <c r="Y15" i="1" s="1"/>
  <c r="X27" i="1"/>
  <c r="X51" i="1"/>
  <c r="X25" i="1"/>
  <c r="X17" i="1"/>
  <c r="X28" i="1"/>
  <c r="X15" i="1"/>
  <c r="W51" i="1"/>
  <c r="Y51" i="1" s="1"/>
  <c r="X16" i="1"/>
  <c r="X14" i="1"/>
  <c r="X18" i="1"/>
  <c r="X61" i="1"/>
  <c r="X50" i="1"/>
  <c r="W17" i="1"/>
  <c r="Y17" i="1" s="1"/>
  <c r="W16" i="1"/>
  <c r="Y16" i="1" s="1"/>
  <c r="W27" i="1"/>
  <c r="Y27" i="1" s="1"/>
  <c r="W61" i="1"/>
  <c r="Y61" i="1" s="1"/>
  <c r="W50" i="1"/>
  <c r="Y50" i="1" s="1"/>
  <c r="V67" i="1" l="1"/>
  <c r="X47" i="1"/>
  <c r="X39" i="1"/>
  <c r="X26" i="1"/>
  <c r="X52" i="1"/>
  <c r="X42" i="1"/>
  <c r="X31" i="1"/>
  <c r="X21" i="1"/>
  <c r="X59" i="1"/>
  <c r="X45" i="1"/>
  <c r="X37" i="1"/>
  <c r="X48" i="1"/>
  <c r="X40" i="1"/>
  <c r="X29" i="1"/>
  <c r="X20" i="1"/>
  <c r="X57" i="1"/>
  <c r="X43" i="1"/>
  <c r="X35" i="1"/>
  <c r="O10" i="1"/>
  <c r="O67" i="1" s="1"/>
  <c r="X60" i="1"/>
  <c r="X46" i="1"/>
  <c r="X38" i="1"/>
  <c r="X19" i="1"/>
  <c r="X10" i="1"/>
  <c r="X67" i="1" s="1"/>
  <c r="X49" i="1"/>
  <c r="X41" i="1"/>
  <c r="X30" i="1"/>
  <c r="X58" i="1"/>
  <c r="X44" i="1"/>
  <c r="X36" i="1"/>
  <c r="W20" i="1" l="1"/>
  <c r="Y20" i="1" s="1"/>
  <c r="W30" i="1" l="1"/>
  <c r="Y30" i="1" s="1"/>
  <c r="W43" i="1"/>
  <c r="Y43" i="1" s="1"/>
  <c r="W59" i="1"/>
  <c r="Y59" i="1" s="1"/>
  <c r="W21" i="1"/>
  <c r="Y21" i="1" s="1"/>
  <c r="W31" i="1"/>
  <c r="Y31" i="1" s="1"/>
  <c r="W19" i="1"/>
  <c r="Y19" i="1" s="1"/>
  <c r="W39" i="1"/>
  <c r="Y39" i="1" s="1"/>
  <c r="W38" i="1"/>
  <c r="Y38" i="1" s="1"/>
  <c r="W37" i="1"/>
  <c r="Y37" i="1" s="1"/>
  <c r="W57" i="1"/>
  <c r="Y57" i="1" s="1"/>
  <c r="W29" i="1"/>
  <c r="Y29" i="1" s="1"/>
  <c r="W52" i="1"/>
  <c r="Y52" i="1" s="1"/>
  <c r="W58" i="1"/>
  <c r="Y58" i="1" s="1"/>
  <c r="W44" i="1"/>
  <c r="Y44" i="1" s="1"/>
  <c r="W35" i="1"/>
  <c r="Y35" i="1" s="1"/>
  <c r="W60" i="1"/>
  <c r="Y60" i="1" s="1"/>
  <c r="W46" i="1"/>
  <c r="Y46" i="1" s="1"/>
  <c r="W47" i="1"/>
  <c r="Y47" i="1" s="1"/>
  <c r="W48" i="1"/>
  <c r="Y48" i="1" s="1"/>
  <c r="W49" i="1"/>
  <c r="Y49" i="1" s="1"/>
  <c r="W26" i="1"/>
  <c r="Y26" i="1" s="1"/>
  <c r="W41" i="1"/>
  <c r="Y41" i="1" s="1"/>
  <c r="W36" i="1"/>
  <c r="Y36" i="1" s="1"/>
  <c r="W45" i="1"/>
  <c r="Y45" i="1" s="1"/>
  <c r="W42" i="1"/>
  <c r="Y42" i="1" s="1"/>
  <c r="W40" i="1"/>
  <c r="Y40" i="1" s="1"/>
  <c r="Y67" i="1" l="1"/>
  <c r="W12" i="1"/>
  <c r="Y12" i="1" s="1"/>
  <c r="W67" i="1" l="1"/>
</calcChain>
</file>

<file path=xl/sharedStrings.xml><?xml version="1.0" encoding="utf-8"?>
<sst xmlns="http://schemas.openxmlformats.org/spreadsheetml/2006/main" count="337" uniqueCount="161">
  <si>
    <t/>
  </si>
  <si>
    <t>Seguridad Social (LEY 87-10)</t>
  </si>
  <si>
    <r>
      <rPr>
        <b/>
        <sz val="12"/>
        <color rgb="FF000000"/>
        <rFont val="Gill Sans MT"/>
        <family val="2"/>
      </rPr>
      <t xml:space="preserve">Reg.
</t>
    </r>
    <r>
      <rPr>
        <b/>
        <sz val="12"/>
        <color rgb="FF000000"/>
        <rFont val="Gill Sans MT"/>
        <family val="2"/>
      </rPr>
      <t>No.</t>
    </r>
  </si>
  <si>
    <t>Nombre</t>
  </si>
  <si>
    <t>Departamento</t>
  </si>
  <si>
    <t>Categoría</t>
  </si>
  <si>
    <t>Deducción Empleado</t>
  </si>
  <si>
    <r>
      <rPr>
        <b/>
        <sz val="12"/>
        <color rgb="FF000000"/>
        <rFont val="Gill Sans MT"/>
        <family val="2"/>
      </rPr>
      <t xml:space="preserve">Aportes
</t>
    </r>
    <r>
      <rPr>
        <b/>
        <sz val="12"/>
        <color rgb="FF000000"/>
        <rFont val="Gill Sans MT"/>
        <family val="2"/>
      </rPr>
      <t>Patronal</t>
    </r>
  </si>
  <si>
    <r>
      <rPr>
        <b/>
        <sz val="12"/>
        <color rgb="FF000000"/>
        <rFont val="Gill Sans MT"/>
        <family val="2"/>
      </rPr>
      <t xml:space="preserve">Sueldo Neto
</t>
    </r>
    <r>
      <rPr>
        <b/>
        <sz val="12"/>
        <color rgb="FF000000"/>
        <rFont val="Gill Sans MT"/>
        <family val="2"/>
      </rPr>
      <t>(RD$)</t>
    </r>
  </si>
  <si>
    <r>
      <rPr>
        <b/>
        <sz val="12"/>
        <color rgb="FF000000"/>
        <rFont val="Gill Sans MT"/>
        <family val="2"/>
      </rPr>
      <t xml:space="preserve">Empleado
</t>
    </r>
    <r>
      <rPr>
        <b/>
        <sz val="12"/>
        <color rgb="FF000000"/>
        <rFont val="Gill Sans MT"/>
        <family val="2"/>
      </rPr>
      <t>(2.87%)</t>
    </r>
  </si>
  <si>
    <r>
      <rPr>
        <b/>
        <sz val="12"/>
        <color rgb="FF000000"/>
        <rFont val="Gill Sans MT"/>
        <family val="2"/>
      </rPr>
      <t xml:space="preserve">Empleado
</t>
    </r>
    <r>
      <rPr>
        <b/>
        <sz val="12"/>
        <color rgb="FF000000"/>
        <rFont val="Gill Sans MT"/>
        <family val="2"/>
      </rPr>
      <t>(3.04%)</t>
    </r>
  </si>
  <si>
    <r>
      <rPr>
        <b/>
        <sz val="12"/>
        <color rgb="FF000000"/>
        <rFont val="Gill Sans MT"/>
        <family val="2"/>
      </rPr>
      <t xml:space="preserve">Patronal
</t>
    </r>
    <r>
      <rPr>
        <b/>
        <sz val="12"/>
        <color rgb="FF000000"/>
        <rFont val="Gill Sans MT"/>
        <family val="2"/>
      </rPr>
      <t>(7.09%)</t>
    </r>
  </si>
  <si>
    <t>DIRECCION DE RECURSOS HUMANOS</t>
  </si>
  <si>
    <t>CONTRALORIA</t>
  </si>
  <si>
    <t>DIRECCION JURIDICA</t>
  </si>
  <si>
    <t>DIRECCION DE PLANIFICACION Y DESARROLLO</t>
  </si>
  <si>
    <t xml:space="preserve">DIRECCION ADMINISTRATIVA </t>
  </si>
  <si>
    <t>ANALISTA DE RECURSOS HUMANOS</t>
  </si>
  <si>
    <t>ASESORA</t>
  </si>
  <si>
    <t>ANALISTA LEGAL</t>
  </si>
  <si>
    <t>TECNICO EN CONTABILIDAD</t>
  </si>
  <si>
    <t>Cooperativa</t>
  </si>
  <si>
    <t>Almuerzo</t>
  </si>
  <si>
    <t>Seguro complementario</t>
  </si>
  <si>
    <t>Impuetos Sobre la Renta</t>
  </si>
  <si>
    <t>Asociación de Servidores  Público</t>
  </si>
  <si>
    <t>Inavi</t>
  </si>
  <si>
    <t>Cargo</t>
  </si>
  <si>
    <r>
      <t xml:space="preserve">Sueldo Bruto
</t>
    </r>
    <r>
      <rPr>
        <b/>
        <sz val="12"/>
        <color rgb="FF000000"/>
        <rFont val="Gill Sans MT"/>
        <family val="2"/>
      </rPr>
      <t>(RD$)</t>
    </r>
  </si>
  <si>
    <t xml:space="preserve">Otras Retenciones </t>
  </si>
  <si>
    <t>Total</t>
  </si>
  <si>
    <t>ANALISTA DEL SEGURO FAMILIAR DE SALUD</t>
  </si>
  <si>
    <t>SECCION DE REVISION Y ANALISIS</t>
  </si>
  <si>
    <t>ANALISTA DEL REGIMEN CONTRIBUTIVO SUBSIDIADO</t>
  </si>
  <si>
    <t>RELACIONADOR PUBLICO</t>
  </si>
  <si>
    <t>ANALISTA DE COMPRAS</t>
  </si>
  <si>
    <t>TÉCNICO ADMINISTRATIVO</t>
  </si>
  <si>
    <t>AUDITOR</t>
  </si>
  <si>
    <t xml:space="preserve">AUDITOR </t>
  </si>
  <si>
    <t>ENC. SECCION DE PROTOCOLO</t>
  </si>
  <si>
    <t>ANALISTA FINANCIERO</t>
  </si>
  <si>
    <t>ANALISTA DE PRESUPUESTO</t>
  </si>
  <si>
    <r>
      <t xml:space="preserve">Seguro de Pensión
</t>
    </r>
    <r>
      <rPr>
        <b/>
        <sz val="12"/>
        <color rgb="FF000000"/>
        <rFont val="Gill Sans MT"/>
        <family val="2"/>
      </rPr>
      <t>(9.97%)</t>
    </r>
  </si>
  <si>
    <t>ANALISTA  DE PRESUPUESTO</t>
  </si>
  <si>
    <t>Responsables</t>
  </si>
  <si>
    <t>Xiomara Caminero</t>
  </si>
  <si>
    <t>Directora de Recursos Humanos</t>
  </si>
  <si>
    <t xml:space="preserve">Seguro de Salud
(10.13%) </t>
  </si>
  <si>
    <t>Genero</t>
  </si>
  <si>
    <t>F</t>
  </si>
  <si>
    <t>M</t>
  </si>
  <si>
    <t>TÉCNICO EN COMUNICACIONES</t>
  </si>
  <si>
    <t>MARLENY, CIRIACO ABREU</t>
  </si>
  <si>
    <t xml:space="preserve">GISSELL, CABRERA ALMANZAR </t>
  </si>
  <si>
    <t>FELIDIA, SOMON FULCAR</t>
  </si>
  <si>
    <t>JORGE LUIS, GARCIA SILVESTRE</t>
  </si>
  <si>
    <t>VIRGINIA MARIA, CHALAS PEREZ</t>
  </si>
  <si>
    <t>PENIEL, MENDEZ MARTE</t>
  </si>
  <si>
    <t>CLARA MARIA, VARGAS LUZON</t>
  </si>
  <si>
    <t>EUNICE ELIZABETH, FELIZ ORTIZ</t>
  </si>
  <si>
    <t xml:space="preserve">JESSICA AILSA DEL CARMEN, DIAZ MELGEN </t>
  </si>
  <si>
    <t>YONAIDA VICTORIA, ARIAS ADAMES</t>
  </si>
  <si>
    <t>MARIA CRISTINA, TORRES NUÑEZ</t>
  </si>
  <si>
    <t>SOLENNY, ZABALA RAMIREZ</t>
  </si>
  <si>
    <t xml:space="preserve">LUIS MANUEL, BAUTISTA DE LA CRUZ </t>
  </si>
  <si>
    <t>WILLIAM GENNIFER, MATEO MONTERO</t>
  </si>
  <si>
    <t xml:space="preserve">YOANIS CRISTINA, VARONA GRANADO </t>
  </si>
  <si>
    <t>GERALDO ,MONTERO MORILLO</t>
  </si>
  <si>
    <t>NELSON, RAMIREZ CAPELLAN</t>
  </si>
  <si>
    <t xml:space="preserve">OMAR JOSE, SANTANA </t>
  </si>
  <si>
    <t>EMMANUEL, SANTOS CASTRO</t>
  </si>
  <si>
    <t>STEPHANY, LAPAIX BAEZ</t>
  </si>
  <si>
    <t>AURIS MARIA, BELTRE JIMENEZ</t>
  </si>
  <si>
    <t>JOSE ALEJANDRO, MESA PEREZ</t>
  </si>
  <si>
    <t>MARIBEL KRUSPKAYA, JUSTO SUAREZ</t>
  </si>
  <si>
    <t>MERIAN, ELIZABET FELIZ REYES</t>
  </si>
  <si>
    <t>Monto imponible IRS</t>
  </si>
  <si>
    <t xml:space="preserve">Riesgos
Laborales Patronal
(1.10%) </t>
  </si>
  <si>
    <r>
      <rPr>
        <b/>
        <sz val="12"/>
        <color rgb="FF000000"/>
        <rFont val="Gill Sans MT"/>
        <family val="2"/>
      </rPr>
      <t xml:space="preserve">Registro
</t>
    </r>
    <r>
      <rPr>
        <b/>
        <sz val="12"/>
        <color rgb="FF000000"/>
        <rFont val="Gill Sans MT"/>
        <family val="2"/>
      </rPr>
      <t xml:space="preserve">Dependientes
</t>
    </r>
    <r>
      <rPr>
        <b/>
        <sz val="12"/>
        <color rgb="FF000000"/>
        <rFont val="Gill Sans MT"/>
        <family val="2"/>
      </rPr>
      <t>Adicionales (4*)</t>
    </r>
  </si>
  <si>
    <r>
      <rPr>
        <b/>
        <sz val="12"/>
        <color rgb="FF000000"/>
        <rFont val="Gill Sans MT"/>
        <family val="2"/>
      </rPr>
      <t xml:space="preserve">Subtotal
</t>
    </r>
    <r>
      <rPr>
        <b/>
        <sz val="12"/>
        <color rgb="FF000000"/>
        <rFont val="Gill Sans MT"/>
        <family val="2"/>
      </rPr>
      <t>TSS</t>
    </r>
  </si>
  <si>
    <t>Patronal (7.10%)</t>
  </si>
  <si>
    <t>Total Retenciones y Aportes s.s</t>
  </si>
  <si>
    <t>DEIMIS MARIEL, FELIX PERALTA</t>
  </si>
  <si>
    <t>TEMPORAL</t>
  </si>
  <si>
    <t>CONSEJO NACIONAL DE SEGURIDAD SOCIAL
NOMINA DE SUELDOS PERSONAL TEMPORAL</t>
  </si>
  <si>
    <t>MANUEL AURELIO HERNANDEZ BURET</t>
  </si>
  <si>
    <t>Enc. División de Registro y Control de Nómina</t>
  </si>
  <si>
    <t>BRYAN JOSE, CEDEÑO HERNANDEZ</t>
  </si>
  <si>
    <t>EDUARDO FERNANDEZ</t>
  </si>
  <si>
    <t>DIRECTOR ADMINISTRATIVO</t>
  </si>
  <si>
    <t>Total de Descuentos</t>
  </si>
  <si>
    <t>DIRECCION DE COMUNICACIONES</t>
  </si>
  <si>
    <t>DIRECCION FINANCIERA</t>
  </si>
  <si>
    <t>OFICINA ADMINISTRATIVA DEL CNSS</t>
  </si>
  <si>
    <t xml:space="preserve">ENC. DPTO. DE DESARROLLO INSTITUCIONAL Y CALIDAD EN LA GESTION </t>
  </si>
  <si>
    <t>ANALISTA DE PROYECTO</t>
  </si>
  <si>
    <t>JUAN E. MARTINEZ BRUJAN</t>
  </si>
  <si>
    <t>ROMAN E. PICHARDO FELIX</t>
  </si>
  <si>
    <t>ROSA A. MONTERO</t>
  </si>
  <si>
    <t xml:space="preserve">FRANCIS N. ENCARNACIÓN </t>
  </si>
  <si>
    <t>PEDRO T. ROSSI LUGO</t>
  </si>
  <si>
    <t>MELISA N. CABRERA</t>
  </si>
  <si>
    <t>FELIX DE JESUS BURGOS</t>
  </si>
  <si>
    <t xml:space="preserve">CARLA P. SANTANA BAEZ </t>
  </si>
  <si>
    <t xml:space="preserve">RUTH E. CABRERA COMPRÉS </t>
  </si>
  <si>
    <t xml:space="preserve">EILEEN LORA MÁRMOL </t>
  </si>
  <si>
    <t xml:space="preserve">PEDRO ALCANTARA POLANCO </t>
  </si>
  <si>
    <t xml:space="preserve">LAURA M. MORA FERNÁNDEZ </t>
  </si>
  <si>
    <t xml:space="preserve">PERLA B. LARA PÉREZ </t>
  </si>
  <si>
    <t>ENC. DPTO. FOR. MONITOREO EVALUACION PPP</t>
  </si>
  <si>
    <t>DIRECTOR INFORMATICO</t>
  </si>
  <si>
    <t>DIRECTORA FINANCIERA</t>
  </si>
  <si>
    <t>ENC. DIVISION DE SERVICIOS GENERALES</t>
  </si>
  <si>
    <t>TÉCNICO RR.HH</t>
  </si>
  <si>
    <t xml:space="preserve">ENC. DEPTO. DE CALIDAD </t>
  </si>
  <si>
    <t>ANNELINE ESCOTO</t>
  </si>
  <si>
    <t>DIRECTORA JURIDICA</t>
  </si>
  <si>
    <t>DIRECCION DE TECNOLOGIA</t>
  </si>
  <si>
    <t xml:space="preserve">DIRECCION DE POLITICAS DEL SEGURO FAMILIAR DE SALUD </t>
  </si>
  <si>
    <t>ARONY MIRANDA SILVERIO</t>
  </si>
  <si>
    <t>SOPORTE TECNICO</t>
  </si>
  <si>
    <t>FERNANDO VARGAS</t>
  </si>
  <si>
    <t>LEANDRO GABRIEL ARACENA</t>
  </si>
  <si>
    <t>TECNICO EN COMUNICACIONES</t>
  </si>
  <si>
    <t xml:space="preserve">BERNARDO ALVARES ARIAS </t>
  </si>
  <si>
    <t>TECNICO ADMINISTRATIVO</t>
  </si>
  <si>
    <t>BELISSA ANT. PEÑA</t>
  </si>
  <si>
    <t xml:space="preserve">MISAEL DIAZ LEON </t>
  </si>
  <si>
    <t xml:space="preserve">CÉSAR D. RUÍZ GARCIA </t>
  </si>
  <si>
    <t>ANALISTA COMPRAS Y CONTRATACIONES</t>
  </si>
  <si>
    <t>NORMA G. VIDAL</t>
  </si>
  <si>
    <t xml:space="preserve">YESSI LENNY OROZCO </t>
  </si>
  <si>
    <t>ENC. DEPARTAMENTO DE  CALIDAD MEDICA</t>
  </si>
  <si>
    <t>ESCANIA NAVARRO</t>
  </si>
  <si>
    <t>DIRECTORA DE PLANIFICACION Y DESARROLLO</t>
  </si>
  <si>
    <t>DIRECCION DE POLITICAS DEL SEGURO DE VEJEZ DISCAPACIDAD Y SOBREVIVENCIA</t>
  </si>
  <si>
    <t>DIRECTOR DEL SEGURO DE VEJEZ DISCAPACIDAD Y SOBREVIVENCIA</t>
  </si>
  <si>
    <t>DIRECCION DE POLITICAS DEL SEGURO RIESGOS LABORALES</t>
  </si>
  <si>
    <t>DIRECTORA DE POLITICAS DEL SEGURO RIESGOS LABORALES</t>
  </si>
  <si>
    <t>DIRECCION DE EVALUACIÓN MÉDICA DE DISCAPACIDAD</t>
  </si>
  <si>
    <t>ENC. DEL DEPARTAMENTO AUDITORIA OPERATIVA DEL SDSS</t>
  </si>
  <si>
    <t>ENC. DEL DEPARTAMENTO DE PROCESOS ADMINISTRATIVOS</t>
  </si>
  <si>
    <t>ENC. DEL DEPARTAMENTO DE ELABORACIÓN DE DOCUMENTOS LEGALES</t>
  </si>
  <si>
    <t>ENC. DE SECCIÓN DE TRAMITE DE PENSIÓN POR CONVENIOS INTERNACIONALES</t>
  </si>
  <si>
    <t>ENC. DE SECCIÓN DE CAPACITACIÓN Y DESARROLLO</t>
  </si>
  <si>
    <t xml:space="preserve">DIRECTORA  DEL SEGURO FAMILIAR DE SALUD </t>
  </si>
  <si>
    <t xml:space="preserve">Carla santana </t>
  </si>
  <si>
    <t xml:space="preserve">LUIS A. RODRIGUEZ </t>
  </si>
  <si>
    <t>DIRECTOR DE EVALUACIONES MÉDICAS DE DISCAPACIDAD</t>
  </si>
  <si>
    <t xml:space="preserve">TEMPORAL </t>
  </si>
  <si>
    <t xml:space="preserve">PAOLA CRUZ ALMÁNZAR </t>
  </si>
  <si>
    <t xml:space="preserve">DIRECCIÓN DE PLANIFICACIÓN </t>
  </si>
  <si>
    <t>ANALISTA DE PLANIFICIACIÓN</t>
  </si>
  <si>
    <t>YLSA GALVA</t>
  </si>
  <si>
    <t xml:space="preserve">DIRECCIÓN DE JURÍDICA </t>
  </si>
  <si>
    <t xml:space="preserve">PARALEGAL </t>
  </si>
  <si>
    <t xml:space="preserve">TEMPÓRAL </t>
  </si>
  <si>
    <t>NASHALEE COLUMNA</t>
  </si>
  <si>
    <t>DIRECCIÓN ADMINISTRATIVA</t>
  </si>
  <si>
    <t xml:space="preserve">DORIFER PEÑA ESPINAL </t>
  </si>
  <si>
    <t xml:space="preserve">TECNICO DE DESARROLLO INSTITUCIONAL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</si>
</sst>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0;[Red]&quot;$&quot;#,##0.000"/>
    <numFmt numFmtId="165" formatCode="&quot;$&quot;#,##0.00;[Red]&quot;$&quot;#,##0.00"/>
    <numFmt numFmtId="166" formatCode="&quot;$&quot;#,##0.0;[Red]&quot;$&quot;#,##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1"/>
      <name val="Calibri"/>
      <family val="2"/>
    </font>
    <font>
      <b/>
      <sz val="12"/>
      <color rgb="FF000000"/>
      <name val="Gill Sans MT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rgb="FF6495ED"/>
      </patternFill>
    </fill>
    <fill>
      <patternFill patternType="solid">
        <fgColor rgb="FF00B050"/>
        <bgColor indexed="64"/>
      </patternFill>
    </fill>
    <fill>
      <patternFill patternType="solid">
        <fgColor theme="8"/>
        <bgColor rgb="FF6495ED"/>
      </patternFill>
    </fill>
    <fill>
      <patternFill patternType="solid">
        <fgColor theme="8"/>
        <bgColor rgb="FFC0C0C0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4">
    <xf numFmtId="0" fontId="0" fillId="0" borderId="0" xfId="0"/>
    <xf numFmtId="0" fontId="3" fillId="0" borderId="0" xfId="0" applyFont="1" applyFill="1" applyBorder="1"/>
    <xf numFmtId="0" fontId="0" fillId="0" borderId="0" xfId="0" applyAlignment="1"/>
    <xf numFmtId="0" fontId="5" fillId="0" borderId="0" xfId="0" applyFont="1"/>
    <xf numFmtId="43" fontId="0" fillId="0" borderId="0" xfId="1" applyFont="1" applyAlignment="1"/>
    <xf numFmtId="43" fontId="0" fillId="0" borderId="0" xfId="1" applyFont="1"/>
    <xf numFmtId="43" fontId="0" fillId="2" borderId="0" xfId="1" applyFont="1" applyFill="1"/>
    <xf numFmtId="0" fontId="0" fillId="0" borderId="0" xfId="0" applyBorder="1"/>
    <xf numFmtId="0" fontId="5" fillId="0" borderId="0" xfId="0" applyFont="1" applyBorder="1"/>
    <xf numFmtId="0" fontId="6" fillId="2" borderId="2" xfId="0" applyFont="1" applyFill="1" applyBorder="1"/>
    <xf numFmtId="0" fontId="6" fillId="2" borderId="0" xfId="0" applyFont="1" applyFill="1" applyBorder="1"/>
    <xf numFmtId="0" fontId="8" fillId="2" borderId="0" xfId="0" applyFont="1" applyFill="1"/>
    <xf numFmtId="43" fontId="0" fillId="2" borderId="0" xfId="1" applyFont="1" applyFill="1" applyAlignment="1">
      <alignment horizontal="left"/>
    </xf>
    <xf numFmtId="0" fontId="0" fillId="0" borderId="0" xfId="0" applyAlignment="1">
      <alignment horizontal="center"/>
    </xf>
    <xf numFmtId="43" fontId="6" fillId="2" borderId="0" xfId="0" applyNumberFormat="1" applyFont="1" applyFill="1" applyBorder="1"/>
    <xf numFmtId="0" fontId="4" fillId="6" borderId="1" xfId="0" applyNumberFormat="1" applyFont="1" applyFill="1" applyBorder="1" applyAlignment="1">
      <alignment horizontal="center" wrapText="1"/>
    </xf>
    <xf numFmtId="0" fontId="4" fillId="6" borderId="1" xfId="0" applyNumberFormat="1" applyFont="1" applyFill="1" applyBorder="1" applyAlignment="1">
      <alignment wrapText="1"/>
    </xf>
    <xf numFmtId="0" fontId="4" fillId="6" borderId="3" xfId="0" applyNumberFormat="1" applyFont="1" applyFill="1" applyBorder="1" applyAlignment="1">
      <alignment vertical="center" wrapText="1" readingOrder="1"/>
    </xf>
    <xf numFmtId="43" fontId="4" fillId="5" borderId="7" xfId="1" applyFont="1" applyFill="1" applyBorder="1" applyAlignment="1">
      <alignment horizontal="center" vertical="center" wrapText="1" readingOrder="1"/>
    </xf>
    <xf numFmtId="43" fontId="4" fillId="5" borderId="8" xfId="1" applyFont="1" applyFill="1" applyBorder="1" applyAlignment="1">
      <alignment horizontal="center" vertical="center" wrapText="1" readingOrder="1"/>
    </xf>
    <xf numFmtId="43" fontId="4" fillId="5" borderId="9" xfId="1" applyFont="1" applyFill="1" applyBorder="1" applyAlignment="1">
      <alignment horizontal="center" vertical="center" wrapText="1" readingOrder="1"/>
    </xf>
    <xf numFmtId="43" fontId="4" fillId="5" borderId="10" xfId="1" applyFont="1" applyFill="1" applyBorder="1" applyAlignment="1">
      <alignment horizontal="center" vertical="center" wrapText="1" readingOrder="1"/>
    </xf>
    <xf numFmtId="0" fontId="2" fillId="5" borderId="12" xfId="0" applyNumberFormat="1" applyFont="1" applyFill="1" applyBorder="1" applyAlignment="1">
      <alignment horizontal="center" vertical="center" wrapText="1" readingOrder="1"/>
    </xf>
    <xf numFmtId="0" fontId="2" fillId="6" borderId="13" xfId="0" applyNumberFormat="1" applyFont="1" applyFill="1" applyBorder="1" applyAlignment="1">
      <alignment horizontal="center" wrapText="1"/>
    </xf>
    <xf numFmtId="0" fontId="2" fillId="6" borderId="13" xfId="0" applyNumberFormat="1" applyFont="1" applyFill="1" applyBorder="1" applyAlignment="1">
      <alignment wrapText="1"/>
    </xf>
    <xf numFmtId="0" fontId="2" fillId="6" borderId="13" xfId="0" applyNumberFormat="1" applyFont="1" applyFill="1" applyBorder="1" applyAlignment="1">
      <alignment vertical="center" readingOrder="1"/>
    </xf>
    <xf numFmtId="43" fontId="3" fillId="4" borderId="16" xfId="1" applyFont="1" applyFill="1" applyBorder="1" applyAlignment="1">
      <alignment vertical="top" wrapText="1"/>
    </xf>
    <xf numFmtId="43" fontId="4" fillId="3" borderId="19" xfId="1" applyFont="1" applyFill="1" applyBorder="1" applyAlignment="1">
      <alignment vertical="center" wrapText="1" readingOrder="1"/>
    </xf>
    <xf numFmtId="43" fontId="4" fillId="3" borderId="20" xfId="1" applyFont="1" applyFill="1" applyBorder="1" applyAlignment="1">
      <alignment vertical="center" wrapText="1" readingOrder="1"/>
    </xf>
    <xf numFmtId="0" fontId="4" fillId="5" borderId="21" xfId="0" applyNumberFormat="1" applyFont="1" applyFill="1" applyBorder="1" applyAlignment="1">
      <alignment horizontal="center" vertical="center" wrapText="1" readingOrder="1"/>
    </xf>
    <xf numFmtId="43" fontId="4" fillId="5" borderId="22" xfId="1" applyFont="1" applyFill="1" applyBorder="1" applyAlignment="1">
      <alignment horizontal="center" vertical="center" wrapText="1" readingOrder="1"/>
    </xf>
    <xf numFmtId="0" fontId="2" fillId="5" borderId="23" xfId="0" applyNumberFormat="1" applyFont="1" applyFill="1" applyBorder="1" applyAlignment="1">
      <alignment horizontal="center" vertical="center" wrapText="1" readingOrder="1"/>
    </xf>
    <xf numFmtId="0" fontId="2" fillId="6" borderId="24" xfId="0" applyNumberFormat="1" applyFont="1" applyFill="1" applyBorder="1" applyAlignment="1">
      <alignment horizontal="center" wrapText="1"/>
    </xf>
    <xf numFmtId="0" fontId="2" fillId="6" borderId="24" xfId="0" applyNumberFormat="1" applyFont="1" applyFill="1" applyBorder="1" applyAlignment="1">
      <alignment wrapText="1"/>
    </xf>
    <xf numFmtId="0" fontId="2" fillId="6" borderId="25" xfId="0" applyNumberFormat="1" applyFont="1" applyFill="1" applyBorder="1" applyAlignment="1">
      <alignment vertical="center" wrapText="1" readingOrder="1"/>
    </xf>
    <xf numFmtId="0" fontId="4" fillId="6" borderId="26" xfId="0" applyNumberFormat="1" applyFont="1" applyFill="1" applyBorder="1" applyAlignment="1">
      <alignment vertical="center" wrapText="1" readingOrder="1"/>
    </xf>
    <xf numFmtId="0" fontId="4" fillId="6" borderId="25" xfId="0" applyNumberFormat="1" applyFont="1" applyFill="1" applyBorder="1" applyAlignment="1">
      <alignment vertical="center" wrapText="1" readingOrder="1"/>
    </xf>
    <xf numFmtId="0" fontId="4" fillId="6" borderId="24" xfId="0" applyNumberFormat="1" applyFont="1" applyFill="1" applyBorder="1" applyAlignment="1">
      <alignment vertical="center" wrapText="1" readingOrder="1"/>
    </xf>
    <xf numFmtId="43" fontId="4" fillId="5" borderId="28" xfId="1" applyFont="1" applyFill="1" applyBorder="1" applyAlignment="1">
      <alignment horizontal="center" vertical="center" wrapText="1" readingOrder="1"/>
    </xf>
    <xf numFmtId="43" fontId="2" fillId="5" borderId="24" xfId="1" applyFont="1" applyFill="1" applyBorder="1" applyAlignment="1">
      <alignment horizontal="center" vertical="center" wrapText="1" readingOrder="1"/>
    </xf>
    <xf numFmtId="43" fontId="2" fillId="5" borderId="27" xfId="1" applyFont="1" applyFill="1" applyBorder="1" applyAlignment="1">
      <alignment horizontal="center" vertical="center" wrapText="1" readingOrder="1"/>
    </xf>
    <xf numFmtId="43" fontId="2" fillId="5" borderId="25" xfId="1" applyFont="1" applyFill="1" applyBorder="1" applyAlignment="1">
      <alignment horizontal="center" vertical="center" wrapText="1" readingOrder="1"/>
    </xf>
    <xf numFmtId="43" fontId="2" fillId="5" borderId="26" xfId="1" applyFont="1" applyFill="1" applyBorder="1" applyAlignment="1">
      <alignment horizontal="center" vertical="center" wrapText="1" readingOrder="1"/>
    </xf>
    <xf numFmtId="43" fontId="2" fillId="5" borderId="30" xfId="1" applyFont="1" applyFill="1" applyBorder="1" applyAlignment="1">
      <alignment horizontal="center" vertical="center" wrapText="1" readingOrder="1"/>
    </xf>
    <xf numFmtId="43" fontId="4" fillId="5" borderId="2" xfId="1" applyFont="1" applyFill="1" applyBorder="1" applyAlignment="1">
      <alignment horizontal="center" vertical="center" wrapText="1" readingOrder="1"/>
    </xf>
    <xf numFmtId="0" fontId="8" fillId="2" borderId="0" xfId="0" applyFont="1" applyFill="1" applyBorder="1"/>
    <xf numFmtId="43" fontId="5" fillId="0" borderId="0" xfId="1" applyFont="1" applyBorder="1"/>
    <xf numFmtId="164" fontId="11" fillId="2" borderId="2" xfId="0" applyNumberFormat="1" applyFont="1" applyFill="1" applyBorder="1" applyAlignment="1">
      <alignment vertical="center" wrapText="1"/>
    </xf>
    <xf numFmtId="164" fontId="11" fillId="2" borderId="11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/>
    <xf numFmtId="43" fontId="5" fillId="0" borderId="0" xfId="1" applyFont="1" applyBorder="1" applyAlignment="1"/>
    <xf numFmtId="43" fontId="5" fillId="2" borderId="0" xfId="1" applyFont="1" applyFill="1" applyBorder="1"/>
    <xf numFmtId="43" fontId="5" fillId="2" borderId="0" xfId="1" applyFont="1" applyFill="1" applyBorder="1" applyAlignment="1">
      <alignment horizontal="left"/>
    </xf>
    <xf numFmtId="0" fontId="11" fillId="2" borderId="2" xfId="0" applyFont="1" applyFill="1" applyBorder="1" applyAlignment="1">
      <alignment vertical="center" wrapText="1"/>
    </xf>
    <xf numFmtId="165" fontId="2" fillId="6" borderId="13" xfId="1" applyNumberFormat="1" applyFont="1" applyFill="1" applyBorder="1" applyAlignment="1">
      <alignment vertical="center" readingOrder="1"/>
    </xf>
    <xf numFmtId="165" fontId="4" fillId="6" borderId="1" xfId="1" applyNumberFormat="1" applyFont="1" applyFill="1" applyBorder="1" applyAlignment="1">
      <alignment vertical="center" wrapText="1" readingOrder="1"/>
    </xf>
    <xf numFmtId="165" fontId="2" fillId="6" borderId="24" xfId="1" applyNumberFormat="1" applyFont="1" applyFill="1" applyBorder="1" applyAlignment="1">
      <alignment vertical="center" wrapText="1" readingOrder="1"/>
    </xf>
    <xf numFmtId="165" fontId="5" fillId="2" borderId="0" xfId="1" applyNumberFormat="1" applyFont="1" applyFill="1" applyBorder="1" applyAlignment="1"/>
    <xf numFmtId="165" fontId="0" fillId="2" borderId="0" xfId="1" applyNumberFormat="1" applyFont="1" applyFill="1" applyAlignment="1"/>
    <xf numFmtId="165" fontId="0" fillId="2" borderId="0" xfId="1" applyNumberFormat="1" applyFont="1" applyFill="1"/>
    <xf numFmtId="43" fontId="9" fillId="2" borderId="2" xfId="1" applyFont="1" applyFill="1" applyBorder="1" applyAlignment="1">
      <alignment vertical="center" wrapText="1"/>
    </xf>
    <xf numFmtId="43" fontId="9" fillId="2" borderId="11" xfId="1" applyFont="1" applyFill="1" applyBorder="1" applyAlignment="1">
      <alignment vertical="center" wrapText="1"/>
    </xf>
    <xf numFmtId="166" fontId="9" fillId="2" borderId="2" xfId="0" applyNumberFormat="1" applyFont="1" applyFill="1" applyBorder="1" applyAlignment="1">
      <alignment vertical="center" wrapText="1"/>
    </xf>
    <xf numFmtId="166" fontId="9" fillId="2" borderId="11" xfId="0" applyNumberFormat="1" applyFont="1" applyFill="1" applyBorder="1" applyAlignment="1">
      <alignment vertical="center" wrapText="1"/>
    </xf>
    <xf numFmtId="0" fontId="12" fillId="0" borderId="0" xfId="0" applyFont="1" applyAlignment="1">
      <alignment horizontal="center"/>
    </xf>
    <xf numFmtId="0" fontId="12" fillId="0" borderId="0" xfId="0" applyFont="1"/>
    <xf numFmtId="165" fontId="12" fillId="2" borderId="0" xfId="1" applyNumberFormat="1" applyFont="1" applyFill="1" applyAlignment="1"/>
    <xf numFmtId="43" fontId="12" fillId="0" borderId="0" xfId="1" applyFont="1" applyAlignment="1"/>
    <xf numFmtId="43" fontId="12" fillId="2" borderId="0" xfId="1" applyFont="1" applyFill="1"/>
    <xf numFmtId="43" fontId="12" fillId="0" borderId="0" xfId="1" applyFont="1"/>
    <xf numFmtId="43" fontId="12" fillId="2" borderId="0" xfId="1" applyFont="1" applyFill="1" applyAlignment="1">
      <alignment horizontal="left"/>
    </xf>
    <xf numFmtId="0" fontId="12" fillId="0" borderId="0" xfId="0" applyFont="1" applyBorder="1"/>
    <xf numFmtId="0" fontId="12" fillId="0" borderId="0" xfId="0" applyFont="1" applyAlignment="1"/>
    <xf numFmtId="0" fontId="12" fillId="2" borderId="0" xfId="0" applyFont="1" applyFill="1" applyBorder="1"/>
    <xf numFmtId="43" fontId="12" fillId="0" borderId="0" xfId="1" applyFont="1" applyBorder="1"/>
    <xf numFmtId="0" fontId="13" fillId="0" borderId="0" xfId="0" applyFont="1"/>
    <xf numFmtId="164" fontId="11" fillId="2" borderId="2" xfId="0" applyNumberFormat="1" applyFont="1" applyFill="1" applyBorder="1" applyAlignment="1">
      <alignment horizontal="center" vertical="center" wrapText="1"/>
    </xf>
    <xf numFmtId="164" fontId="11" fillId="2" borderId="11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/>
    </xf>
    <xf numFmtId="0" fontId="0" fillId="0" borderId="2" xfId="0" applyBorder="1"/>
    <xf numFmtId="165" fontId="0" fillId="2" borderId="2" xfId="1" applyNumberFormat="1" applyFont="1" applyFill="1" applyBorder="1"/>
    <xf numFmtId="43" fontId="0" fillId="0" borderId="2" xfId="1" applyFont="1" applyBorder="1"/>
    <xf numFmtId="43" fontId="0" fillId="2" borderId="2" xfId="1" applyFont="1" applyFill="1" applyBorder="1"/>
    <xf numFmtId="43" fontId="0" fillId="2" borderId="2" xfId="1" applyFont="1" applyFill="1" applyBorder="1" applyAlignment="1">
      <alignment horizontal="left"/>
    </xf>
    <xf numFmtId="43" fontId="0" fillId="0" borderId="0" xfId="1" applyFont="1" applyFill="1"/>
    <xf numFmtId="43" fontId="0" fillId="0" borderId="0" xfId="1" applyFont="1" applyFill="1" applyAlignment="1">
      <alignment horizontal="left"/>
    </xf>
    <xf numFmtId="165" fontId="0" fillId="0" borderId="0" xfId="1" applyNumberFormat="1" applyFont="1" applyFill="1"/>
    <xf numFmtId="43" fontId="5" fillId="0" borderId="0" xfId="1" applyFont="1" applyFill="1" applyBorder="1"/>
    <xf numFmtId="43" fontId="12" fillId="0" borderId="0" xfId="1" applyFont="1" applyFill="1"/>
    <xf numFmtId="0" fontId="12" fillId="0" borderId="0" xfId="0" applyFont="1" applyFill="1" applyBorder="1"/>
    <xf numFmtId="43" fontId="12" fillId="0" borderId="0" xfId="1" applyFont="1" applyFill="1" applyBorder="1"/>
    <xf numFmtId="0" fontId="8" fillId="0" borderId="0" xfId="0" applyFont="1" applyFill="1" applyBorder="1"/>
    <xf numFmtId="164" fontId="10" fillId="0" borderId="0" xfId="0" applyNumberFormat="1" applyFont="1" applyFill="1" applyBorder="1" applyAlignment="1">
      <alignment vertical="center" wrapText="1"/>
    </xf>
    <xf numFmtId="166" fontId="10" fillId="0" borderId="0" xfId="0" applyNumberFormat="1" applyFont="1" applyFill="1" applyBorder="1" applyAlignment="1">
      <alignment vertical="center" wrapText="1"/>
    </xf>
    <xf numFmtId="43" fontId="4" fillId="5" borderId="11" xfId="1" applyFont="1" applyFill="1" applyBorder="1" applyAlignment="1">
      <alignment horizontal="center" vertical="center" wrapText="1" readingOrder="1"/>
    </xf>
    <xf numFmtId="43" fontId="4" fillId="5" borderId="29" xfId="1" applyFont="1" applyFill="1" applyBorder="1" applyAlignment="1">
      <alignment horizontal="center" vertical="center" wrapText="1" readingOrder="1"/>
    </xf>
    <xf numFmtId="0" fontId="7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4" fillId="6" borderId="13" xfId="0" applyNumberFormat="1" applyFont="1" applyFill="1" applyBorder="1" applyAlignment="1">
      <alignment horizontal="center" vertical="center" wrapText="1"/>
    </xf>
    <xf numFmtId="0" fontId="4" fillId="6" borderId="1" xfId="0" applyNumberFormat="1" applyFont="1" applyFill="1" applyBorder="1" applyAlignment="1">
      <alignment horizontal="center" vertical="center" wrapText="1"/>
    </xf>
    <xf numFmtId="0" fontId="4" fillId="6" borderId="24" xfId="0" applyNumberFormat="1" applyFont="1" applyFill="1" applyBorder="1" applyAlignment="1">
      <alignment horizontal="center" vertical="center" wrapText="1"/>
    </xf>
    <xf numFmtId="43" fontId="4" fillId="3" borderId="14" xfId="1" applyFont="1" applyFill="1" applyBorder="1" applyAlignment="1">
      <alignment horizontal="center" vertical="center" wrapText="1" readingOrder="1"/>
    </xf>
    <xf numFmtId="43" fontId="4" fillId="3" borderId="15" xfId="1" applyFont="1" applyFill="1" applyBorder="1" applyAlignment="1">
      <alignment horizontal="center" vertical="center" wrapText="1" readingOrder="1"/>
    </xf>
    <xf numFmtId="43" fontId="4" fillId="3" borderId="17" xfId="1" applyFont="1" applyFill="1" applyBorder="1" applyAlignment="1">
      <alignment horizontal="center" vertical="center" wrapText="1" readingOrder="1"/>
    </xf>
    <xf numFmtId="43" fontId="4" fillId="3" borderId="18" xfId="1" applyFont="1" applyFill="1" applyBorder="1" applyAlignment="1">
      <alignment horizontal="center" vertical="center" wrapText="1" readingOrder="1"/>
    </xf>
    <xf numFmtId="43" fontId="4" fillId="3" borderId="35" xfId="1" applyFont="1" applyFill="1" applyBorder="1" applyAlignment="1">
      <alignment horizontal="center" vertical="center" wrapText="1" readingOrder="1"/>
    </xf>
    <xf numFmtId="43" fontId="4" fillId="3" borderId="33" xfId="1" applyFont="1" applyFill="1" applyBorder="1" applyAlignment="1">
      <alignment horizontal="center" vertical="center" wrapText="1" readingOrder="1"/>
    </xf>
    <xf numFmtId="43" fontId="4" fillId="3" borderId="34" xfId="1" applyFont="1" applyFill="1" applyBorder="1" applyAlignment="1">
      <alignment horizontal="center" vertical="center" wrapText="1" readingOrder="1"/>
    </xf>
    <xf numFmtId="0" fontId="4" fillId="6" borderId="5" xfId="0" applyNumberFormat="1" applyFont="1" applyFill="1" applyBorder="1" applyAlignment="1">
      <alignment horizontal="center" vertical="center" wrapText="1" readingOrder="1"/>
    </xf>
    <xf numFmtId="0" fontId="4" fillId="6" borderId="6" xfId="0" applyNumberFormat="1" applyFont="1" applyFill="1" applyBorder="1" applyAlignment="1">
      <alignment horizontal="center" vertical="center" wrapText="1" readingOrder="1"/>
    </xf>
    <xf numFmtId="0" fontId="4" fillId="6" borderId="31" xfId="0" applyNumberFormat="1" applyFont="1" applyFill="1" applyBorder="1" applyAlignment="1">
      <alignment horizontal="center" vertical="center" wrapText="1" readingOrder="1"/>
    </xf>
    <xf numFmtId="0" fontId="4" fillId="6" borderId="32" xfId="0" applyNumberFormat="1" applyFont="1" applyFill="1" applyBorder="1" applyAlignment="1">
      <alignment horizontal="center" vertical="center" wrapText="1" readingOrder="1"/>
    </xf>
    <xf numFmtId="166" fontId="0" fillId="0" borderId="0" xfId="2" applyNumberFormat="1" applyFont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1</xdr:row>
      <xdr:rowOff>174625</xdr:rowOff>
    </xdr:from>
    <xdr:to>
      <xdr:col>1</xdr:col>
      <xdr:colOff>1808977</xdr:colOff>
      <xdr:row>5</xdr:row>
      <xdr:rowOff>365125</xdr:rowOff>
    </xdr:to>
    <xdr:pic>
      <xdr:nvPicPr>
        <xdr:cNvPr id="2" name="2 Imagen" descr="Logo fondo blanc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147" t="16017" r="7079" b="22511"/>
        <a:stretch>
          <a:fillRect/>
        </a:stretch>
      </xdr:blipFill>
      <xdr:spPr bwMode="auto">
        <a:xfrm>
          <a:off x="555625" y="365125"/>
          <a:ext cx="1570852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336"/>
  <sheetViews>
    <sheetView tabSelected="1" view="pageBreakPreview" zoomScale="60" zoomScaleNormal="82" workbookViewId="0">
      <selection activeCell="AE13" sqref="AE13"/>
    </sheetView>
  </sheetViews>
  <sheetFormatPr baseColWidth="10" defaultRowHeight="15" x14ac:dyDescent="0.25"/>
  <cols>
    <col min="1" max="1" width="9.42578125" customWidth="1"/>
    <col min="2" max="2" width="36.85546875" customWidth="1"/>
    <col min="3" max="3" width="9.42578125" style="13" bestFit="1" customWidth="1"/>
    <col min="4" max="4" width="29.85546875" customWidth="1"/>
    <col min="5" max="5" width="30.28515625" customWidth="1"/>
    <col min="6" max="6" width="17.42578125" customWidth="1"/>
    <col min="7" max="7" width="12" style="60" customWidth="1"/>
    <col min="8" max="8" width="14.7109375" style="5" customWidth="1"/>
    <col min="9" max="9" width="12.28515625" style="6" bestFit="1" customWidth="1"/>
    <col min="10" max="10" width="19.28515625" style="6" bestFit="1" customWidth="1"/>
    <col min="11" max="11" width="11.85546875" style="6" bestFit="1" customWidth="1"/>
    <col min="12" max="12" width="12.28515625" style="6" bestFit="1" customWidth="1"/>
    <col min="13" max="13" width="12" style="6" bestFit="1" customWidth="1"/>
    <col min="14" max="14" width="18.7109375" style="6" hidden="1" customWidth="1"/>
    <col min="15" max="15" width="13.85546875" style="6" bestFit="1" customWidth="1"/>
    <col min="16" max="16" width="9.85546875" style="5" hidden="1" customWidth="1"/>
    <col min="17" max="17" width="15.28515625" style="12" hidden="1" customWidth="1"/>
    <col min="18" max="18" width="12.7109375" style="6" hidden="1" customWidth="1"/>
    <col min="19" max="19" width="19.28515625" style="5" hidden="1" customWidth="1"/>
    <col min="20" max="20" width="23" style="6" hidden="1" customWidth="1"/>
    <col min="21" max="21" width="16.140625" style="6" customWidth="1"/>
    <col min="22" max="22" width="18.140625" style="5" customWidth="1"/>
    <col min="23" max="23" width="14.85546875" style="5" customWidth="1"/>
    <col min="24" max="24" width="16.7109375" style="5" customWidth="1"/>
    <col min="25" max="25" width="17.140625" style="5" customWidth="1"/>
    <col min="26" max="79" width="11.42578125" style="7"/>
  </cols>
  <sheetData>
    <row r="1" spans="1:79" x14ac:dyDescent="0.25">
      <c r="G1" s="87"/>
      <c r="H1" s="85"/>
      <c r="I1" s="85"/>
      <c r="J1" s="85"/>
      <c r="K1" s="85"/>
      <c r="L1" s="85"/>
      <c r="M1" s="85"/>
      <c r="N1" s="85"/>
      <c r="O1" s="85"/>
      <c r="P1" s="85"/>
      <c r="Q1" s="86"/>
      <c r="R1" s="85"/>
      <c r="S1" s="85"/>
      <c r="T1" s="85"/>
      <c r="U1" s="85"/>
    </row>
    <row r="2" spans="1:79" x14ac:dyDescent="0.25">
      <c r="G2" s="87"/>
      <c r="H2" s="85"/>
      <c r="I2" s="85"/>
      <c r="J2" s="85"/>
      <c r="K2" s="85"/>
      <c r="L2" s="85"/>
      <c r="M2" s="85"/>
      <c r="N2" s="85"/>
      <c r="O2" s="85"/>
      <c r="P2" s="85"/>
      <c r="Q2" s="86"/>
      <c r="R2" s="85"/>
      <c r="S2" s="85"/>
      <c r="T2" s="85"/>
      <c r="U2" s="85"/>
    </row>
    <row r="3" spans="1:79" x14ac:dyDescent="0.25">
      <c r="G3" s="87"/>
      <c r="H3" s="85"/>
      <c r="I3" s="85"/>
      <c r="J3" s="85"/>
      <c r="K3" s="85"/>
      <c r="L3" s="85"/>
      <c r="M3" s="85"/>
      <c r="N3" s="85"/>
      <c r="O3" s="85"/>
      <c r="P3" s="85"/>
      <c r="Q3" s="86"/>
      <c r="R3" s="85"/>
      <c r="S3" s="85"/>
      <c r="T3" s="85"/>
      <c r="U3" s="85"/>
    </row>
    <row r="4" spans="1:79" x14ac:dyDescent="0.25">
      <c r="G4" s="87"/>
      <c r="H4" s="85"/>
      <c r="I4" s="85"/>
      <c r="J4" s="85"/>
      <c r="K4" s="85"/>
      <c r="L4" s="85"/>
      <c r="M4" s="85"/>
      <c r="N4" s="85"/>
      <c r="O4" s="85"/>
      <c r="P4" s="85"/>
      <c r="Q4" s="86"/>
      <c r="R4" s="85"/>
      <c r="S4" s="85"/>
      <c r="T4" s="85"/>
      <c r="U4" s="85"/>
    </row>
    <row r="5" spans="1:79" x14ac:dyDescent="0.25">
      <c r="G5" s="87"/>
      <c r="H5" s="85"/>
      <c r="I5" s="85"/>
      <c r="J5" s="85"/>
      <c r="K5" s="85"/>
      <c r="L5" s="85"/>
      <c r="M5" s="85"/>
      <c r="N5" s="85"/>
      <c r="O5" s="85"/>
      <c r="P5" s="85"/>
      <c r="Q5" s="86"/>
      <c r="R5" s="85"/>
      <c r="S5" s="85"/>
      <c r="T5" s="85"/>
      <c r="U5" s="85"/>
    </row>
    <row r="6" spans="1:79" ht="39.75" customHeight="1" thickBot="1" x14ac:dyDescent="0.3">
      <c r="A6" s="97" t="s">
        <v>84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</row>
    <row r="7" spans="1:79" s="1" customFormat="1" ht="15.75" customHeight="1" x14ac:dyDescent="0.25">
      <c r="A7" s="22" t="s">
        <v>0</v>
      </c>
      <c r="B7" s="23" t="s">
        <v>0</v>
      </c>
      <c r="C7" s="99" t="s">
        <v>48</v>
      </c>
      <c r="D7" s="23" t="s">
        <v>0</v>
      </c>
      <c r="E7" s="24" t="s">
        <v>0</v>
      </c>
      <c r="F7" s="23" t="s">
        <v>0</v>
      </c>
      <c r="G7" s="55" t="s">
        <v>0</v>
      </c>
      <c r="H7" s="25"/>
      <c r="I7" s="102" t="s">
        <v>1</v>
      </c>
      <c r="J7" s="103"/>
      <c r="K7" s="103"/>
      <c r="L7" s="103"/>
      <c r="M7" s="103"/>
      <c r="N7" s="103"/>
      <c r="O7" s="26"/>
      <c r="P7" s="104" t="s">
        <v>29</v>
      </c>
      <c r="Q7" s="105"/>
      <c r="R7" s="105"/>
      <c r="S7" s="105"/>
      <c r="T7" s="105"/>
      <c r="U7" s="106"/>
      <c r="V7" s="27"/>
      <c r="W7" s="107" t="s">
        <v>81</v>
      </c>
      <c r="X7" s="108"/>
      <c r="Y7" s="28"/>
    </row>
    <row r="8" spans="1:79" s="1" customFormat="1" ht="53.25" customHeight="1" x14ac:dyDescent="0.4">
      <c r="A8" s="29" t="s">
        <v>2</v>
      </c>
      <c r="B8" s="15" t="s">
        <v>3</v>
      </c>
      <c r="C8" s="100"/>
      <c r="D8" s="15" t="s">
        <v>4</v>
      </c>
      <c r="E8" s="16" t="s">
        <v>27</v>
      </c>
      <c r="F8" s="15" t="s">
        <v>5</v>
      </c>
      <c r="G8" s="56" t="s">
        <v>28</v>
      </c>
      <c r="H8" s="17" t="s">
        <v>76</v>
      </c>
      <c r="I8" s="109" t="s">
        <v>42</v>
      </c>
      <c r="J8" s="110"/>
      <c r="K8" s="111" t="s">
        <v>77</v>
      </c>
      <c r="L8" s="109" t="s">
        <v>47</v>
      </c>
      <c r="M8" s="110"/>
      <c r="N8" s="18" t="s">
        <v>78</v>
      </c>
      <c r="O8" s="19" t="s">
        <v>79</v>
      </c>
      <c r="P8" s="19" t="s">
        <v>26</v>
      </c>
      <c r="Q8" s="20" t="s">
        <v>21</v>
      </c>
      <c r="R8" s="20" t="s">
        <v>22</v>
      </c>
      <c r="S8" s="20" t="s">
        <v>23</v>
      </c>
      <c r="T8" s="20" t="s">
        <v>25</v>
      </c>
      <c r="U8" s="21" t="s">
        <v>24</v>
      </c>
      <c r="V8" s="44" t="s">
        <v>90</v>
      </c>
      <c r="W8" s="95" t="s">
        <v>6</v>
      </c>
      <c r="X8" s="95" t="s">
        <v>7</v>
      </c>
      <c r="Y8" s="30" t="s">
        <v>8</v>
      </c>
    </row>
    <row r="9" spans="1:79" s="1" customFormat="1" ht="35.25" customHeight="1" thickBot="1" x14ac:dyDescent="0.3">
      <c r="A9" s="31" t="s">
        <v>0</v>
      </c>
      <c r="B9" s="32" t="s">
        <v>0</v>
      </c>
      <c r="C9" s="101"/>
      <c r="D9" s="32" t="s">
        <v>0</v>
      </c>
      <c r="E9" s="33" t="s">
        <v>0</v>
      </c>
      <c r="F9" s="32" t="s">
        <v>0</v>
      </c>
      <c r="G9" s="57" t="s">
        <v>0</v>
      </c>
      <c r="H9" s="34"/>
      <c r="I9" s="35" t="s">
        <v>9</v>
      </c>
      <c r="J9" s="35" t="s">
        <v>80</v>
      </c>
      <c r="K9" s="112"/>
      <c r="L9" s="36" t="s">
        <v>10</v>
      </c>
      <c r="M9" s="37" t="s">
        <v>11</v>
      </c>
      <c r="N9" s="38">
        <v>1512.4449999999999</v>
      </c>
      <c r="O9" s="39" t="s">
        <v>0</v>
      </c>
      <c r="P9" s="39"/>
      <c r="Q9" s="38"/>
      <c r="R9" s="38"/>
      <c r="S9" s="40"/>
      <c r="T9" s="39"/>
      <c r="U9" s="41"/>
      <c r="V9" s="42" t="s">
        <v>0</v>
      </c>
      <c r="W9" s="96"/>
      <c r="X9" s="96"/>
      <c r="Y9" s="43" t="s">
        <v>0</v>
      </c>
    </row>
    <row r="10" spans="1:79" s="9" customFormat="1" ht="30" customHeight="1" x14ac:dyDescent="0.2">
      <c r="A10" s="79">
        <v>1</v>
      </c>
      <c r="B10" s="47" t="s">
        <v>88</v>
      </c>
      <c r="C10" s="77" t="s">
        <v>50</v>
      </c>
      <c r="D10" s="47" t="s">
        <v>16</v>
      </c>
      <c r="E10" s="47" t="s">
        <v>89</v>
      </c>
      <c r="F10" s="47" t="s">
        <v>83</v>
      </c>
      <c r="G10" s="63">
        <v>185000</v>
      </c>
      <c r="H10" s="61">
        <f>+G10-(I10+L10+N10)</f>
        <v>174746.7</v>
      </c>
      <c r="I10" s="61">
        <f>IF(G10&lt;=325250,G10*2.87%,9334.68)</f>
        <v>5309.5</v>
      </c>
      <c r="J10" s="61">
        <f>IF(G10&lt;=325250,G10*7.1%,23092.75)</f>
        <v>13134.999999999998</v>
      </c>
      <c r="K10" s="61">
        <f>IF(G10&lt;=65050,G10*1.1%,715.55)</f>
        <v>715.55</v>
      </c>
      <c r="L10" s="61">
        <f>IF(G10&lt;=162625,G10*3.04%,4943.8)</f>
        <v>4943.8</v>
      </c>
      <c r="M10" s="61">
        <f>IF(G10&lt;=156000,G10*7.09%,11530.11)</f>
        <v>11530.11</v>
      </c>
      <c r="N10" s="61">
        <v>0</v>
      </c>
      <c r="O10" s="61">
        <f t="shared" ref="O10:O60" si="0">+I10+J10+K10+L10+M10+N10</f>
        <v>35633.96</v>
      </c>
      <c r="P10" s="61">
        <v>25</v>
      </c>
      <c r="Q10" s="61"/>
      <c r="R10" s="61"/>
      <c r="S10" s="61"/>
      <c r="T10" s="61">
        <v>100</v>
      </c>
      <c r="U10" s="61">
        <f>IF((H10*12)&gt;867123.01,(79776+(((H10*12)-867123.01)*0.25))/12,IF((H10*12)&gt;624329.01,(31216+(((H10*12)-624329.01)*0.2))/12,IF((H10*12)&gt;416220.01,(((H10*12)-416220.01)*0.15)/12,0)))</f>
        <v>32269.612291666668</v>
      </c>
      <c r="V10" s="61">
        <f>P10+Q10+R10+S10+T10+U10</f>
        <v>32394.612291666668</v>
      </c>
      <c r="W10" s="61">
        <f>+I10+L10+N10</f>
        <v>10253.299999999999</v>
      </c>
      <c r="X10" s="61">
        <f t="shared" ref="X10:X18" si="1">+J10+K10+M10</f>
        <v>25380.659999999996</v>
      </c>
      <c r="Y10" s="61">
        <f>+G10-(V10+W10)</f>
        <v>142352.08770833333</v>
      </c>
      <c r="Z10" s="14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</row>
    <row r="11" spans="1:79" s="10" customFormat="1" ht="30" customHeight="1" x14ac:dyDescent="0.2">
      <c r="A11" s="79">
        <v>2</v>
      </c>
      <c r="B11" s="47" t="s">
        <v>115</v>
      </c>
      <c r="C11" s="77" t="s">
        <v>49</v>
      </c>
      <c r="D11" s="47" t="s">
        <v>14</v>
      </c>
      <c r="E11" s="47" t="s">
        <v>116</v>
      </c>
      <c r="F11" s="47" t="s">
        <v>83</v>
      </c>
      <c r="G11" s="63">
        <v>185000</v>
      </c>
      <c r="H11" s="61">
        <f t="shared" ref="H11" si="2">+G11-(I11+L11+N11)</f>
        <v>174746.7</v>
      </c>
      <c r="I11" s="61">
        <f t="shared" ref="I11:I60" si="3">IF(G11&lt;=325250,G11*2.87%,9334.68)</f>
        <v>5309.5</v>
      </c>
      <c r="J11" s="61">
        <f t="shared" ref="J11:J60" si="4">IF(G11&lt;=325250,G11*7.1%,23092.75)</f>
        <v>13134.999999999998</v>
      </c>
      <c r="K11" s="61">
        <f t="shared" ref="K11:K60" si="5">IF(G11&lt;=65050,G11*1.1%,715.55)</f>
        <v>715.55</v>
      </c>
      <c r="L11" s="61">
        <f t="shared" ref="L11:L60" si="6">IF(G11&lt;=162625,G11*3.04%,4943.8)</f>
        <v>4943.8</v>
      </c>
      <c r="M11" s="61">
        <f t="shared" ref="M11:M60" si="7">IF(G11&lt;=156000,G11*7.09%,11530.11)</f>
        <v>11530.11</v>
      </c>
      <c r="N11" s="61">
        <v>0</v>
      </c>
      <c r="O11" s="61">
        <f t="shared" si="0"/>
        <v>35633.96</v>
      </c>
      <c r="P11" s="61">
        <v>25</v>
      </c>
      <c r="Q11" s="61"/>
      <c r="R11" s="61"/>
      <c r="S11" s="61"/>
      <c r="T11" s="61">
        <v>100</v>
      </c>
      <c r="U11" s="61">
        <f t="shared" ref="U11:U60" si="8">IF((H11*12)&gt;867123.01,(79776+(((H11*12)-867123.01)*0.25))/12,IF((H11*12)&gt;624329.01,(31216+(((H11*12)-624329.01)*0.2))/12,IF((H11*12)&gt;416220.01,(((H11*12)-416220.01)*0.15)/12,0)))</f>
        <v>32269.612291666668</v>
      </c>
      <c r="V11" s="61">
        <f t="shared" ref="V11:V60" si="9">P11+Q11+R11+S11+T11+U11</f>
        <v>32394.612291666668</v>
      </c>
      <c r="W11" s="61">
        <f t="shared" ref="W11:W17" si="10">+I11+L11+N11</f>
        <v>10253.299999999999</v>
      </c>
      <c r="X11" s="61">
        <f t="shared" si="1"/>
        <v>25380.659999999996</v>
      </c>
      <c r="Y11" s="61">
        <f t="shared" ref="Y11:Y60" si="11">+G11-(V11+W11)</f>
        <v>142352.08770833333</v>
      </c>
    </row>
    <row r="12" spans="1:79" s="10" customFormat="1" ht="35.25" customHeight="1" x14ac:dyDescent="0.2">
      <c r="A12" s="79">
        <v>3</v>
      </c>
      <c r="B12" s="47" t="s">
        <v>106</v>
      </c>
      <c r="C12" s="77" t="s">
        <v>50</v>
      </c>
      <c r="D12" s="47" t="s">
        <v>135</v>
      </c>
      <c r="E12" s="47" t="s">
        <v>136</v>
      </c>
      <c r="F12" s="47" t="s">
        <v>83</v>
      </c>
      <c r="G12" s="63">
        <v>185000</v>
      </c>
      <c r="H12" s="61">
        <f>+G12-(I12+L12+N12)</f>
        <v>174746.7</v>
      </c>
      <c r="I12" s="61">
        <f t="shared" si="3"/>
        <v>5309.5</v>
      </c>
      <c r="J12" s="61">
        <f t="shared" si="4"/>
        <v>13134.999999999998</v>
      </c>
      <c r="K12" s="61">
        <f t="shared" si="5"/>
        <v>715.55</v>
      </c>
      <c r="L12" s="61">
        <f t="shared" si="6"/>
        <v>4943.8</v>
      </c>
      <c r="M12" s="61">
        <f t="shared" si="7"/>
        <v>11530.11</v>
      </c>
      <c r="N12" s="61">
        <v>0</v>
      </c>
      <c r="O12" s="61">
        <f t="shared" si="0"/>
        <v>35633.96</v>
      </c>
      <c r="P12" s="61">
        <v>25</v>
      </c>
      <c r="Q12" s="61"/>
      <c r="R12" s="61"/>
      <c r="S12" s="61">
        <v>1993.2</v>
      </c>
      <c r="T12" s="61">
        <v>100</v>
      </c>
      <c r="U12" s="61">
        <f t="shared" si="8"/>
        <v>32269.612291666668</v>
      </c>
      <c r="V12" s="61">
        <f t="shared" si="9"/>
        <v>34387.812291666669</v>
      </c>
      <c r="W12" s="61">
        <f t="shared" si="10"/>
        <v>10253.299999999999</v>
      </c>
      <c r="X12" s="61">
        <f t="shared" si="1"/>
        <v>25380.659999999996</v>
      </c>
      <c r="Y12" s="61">
        <f t="shared" si="11"/>
        <v>140358.88770833332</v>
      </c>
    </row>
    <row r="13" spans="1:79" s="10" customFormat="1" ht="35.25" customHeight="1" x14ac:dyDescent="0.2">
      <c r="A13" s="79">
        <v>4</v>
      </c>
      <c r="B13" s="54" t="s">
        <v>133</v>
      </c>
      <c r="C13" s="77" t="s">
        <v>49</v>
      </c>
      <c r="D13" s="47" t="s">
        <v>15</v>
      </c>
      <c r="E13" s="54" t="s">
        <v>134</v>
      </c>
      <c r="F13" s="47" t="s">
        <v>83</v>
      </c>
      <c r="G13" s="63">
        <v>185000</v>
      </c>
      <c r="H13" s="61">
        <f t="shared" ref="H13:H60" si="12">+G13-(I13+L13+N13)</f>
        <v>174746.7</v>
      </c>
      <c r="I13" s="61">
        <f t="shared" si="3"/>
        <v>5309.5</v>
      </c>
      <c r="J13" s="61">
        <f t="shared" si="4"/>
        <v>13134.999999999998</v>
      </c>
      <c r="K13" s="61">
        <f t="shared" si="5"/>
        <v>715.55</v>
      </c>
      <c r="L13" s="61">
        <f t="shared" si="6"/>
        <v>4943.8</v>
      </c>
      <c r="M13" s="61">
        <f t="shared" si="7"/>
        <v>11530.11</v>
      </c>
      <c r="N13" s="61">
        <v>0</v>
      </c>
      <c r="O13" s="61">
        <f t="shared" si="0"/>
        <v>35633.96</v>
      </c>
      <c r="P13" s="61">
        <v>25</v>
      </c>
      <c r="Q13" s="61"/>
      <c r="R13" s="61"/>
      <c r="S13" s="61"/>
      <c r="T13" s="61">
        <v>100</v>
      </c>
      <c r="U13" s="61">
        <f t="shared" si="8"/>
        <v>32269.612291666668</v>
      </c>
      <c r="V13" s="61">
        <f t="shared" si="9"/>
        <v>32394.612291666668</v>
      </c>
      <c r="W13" s="61">
        <f t="shared" ref="W13" si="13">+I13+L13+N13</f>
        <v>10253.299999999999</v>
      </c>
      <c r="X13" s="61">
        <f t="shared" ref="X13" si="14">+J13+K13+M13</f>
        <v>25380.659999999996</v>
      </c>
      <c r="Y13" s="61">
        <f t="shared" si="11"/>
        <v>142352.08770833333</v>
      </c>
    </row>
    <row r="14" spans="1:79" s="10" customFormat="1" ht="30" customHeight="1" x14ac:dyDescent="0.2">
      <c r="A14" s="79">
        <v>5</v>
      </c>
      <c r="B14" s="47" t="s">
        <v>107</v>
      </c>
      <c r="C14" s="77" t="s">
        <v>49</v>
      </c>
      <c r="D14" s="47" t="s">
        <v>118</v>
      </c>
      <c r="E14" s="47" t="s">
        <v>145</v>
      </c>
      <c r="F14" s="47" t="s">
        <v>83</v>
      </c>
      <c r="G14" s="63">
        <v>185000</v>
      </c>
      <c r="H14" s="61">
        <f t="shared" si="12"/>
        <v>173234.25</v>
      </c>
      <c r="I14" s="61">
        <f t="shared" si="3"/>
        <v>5309.5</v>
      </c>
      <c r="J14" s="61">
        <f t="shared" si="4"/>
        <v>13134.999999999998</v>
      </c>
      <c r="K14" s="61">
        <f t="shared" si="5"/>
        <v>715.55</v>
      </c>
      <c r="L14" s="61">
        <f t="shared" si="6"/>
        <v>4943.8</v>
      </c>
      <c r="M14" s="61">
        <f t="shared" si="7"/>
        <v>11530.11</v>
      </c>
      <c r="N14" s="61">
        <v>1512.45</v>
      </c>
      <c r="O14" s="61">
        <f t="shared" si="0"/>
        <v>37146.409999999996</v>
      </c>
      <c r="P14" s="61">
        <v>25</v>
      </c>
      <c r="Q14" s="61"/>
      <c r="R14" s="61"/>
      <c r="S14" s="61">
        <v>3322</v>
      </c>
      <c r="T14" s="61">
        <v>100</v>
      </c>
      <c r="U14" s="61">
        <f t="shared" si="8"/>
        <v>31891.499791666665</v>
      </c>
      <c r="V14" s="61">
        <f t="shared" si="9"/>
        <v>35338.499791666662</v>
      </c>
      <c r="W14" s="61">
        <f>+I14+L14+N14</f>
        <v>11765.75</v>
      </c>
      <c r="X14" s="61">
        <f t="shared" si="1"/>
        <v>25380.659999999996</v>
      </c>
      <c r="Y14" s="61">
        <f t="shared" si="11"/>
        <v>137895.75020833334</v>
      </c>
    </row>
    <row r="15" spans="1:79" s="10" customFormat="1" ht="30" customHeight="1" x14ac:dyDescent="0.2">
      <c r="A15" s="79">
        <v>6</v>
      </c>
      <c r="B15" s="47" t="s">
        <v>100</v>
      </c>
      <c r="C15" s="77" t="s">
        <v>50</v>
      </c>
      <c r="D15" s="47" t="s">
        <v>117</v>
      </c>
      <c r="E15" s="47" t="s">
        <v>110</v>
      </c>
      <c r="F15" s="47" t="s">
        <v>83</v>
      </c>
      <c r="G15" s="63">
        <v>185000</v>
      </c>
      <c r="H15" s="61">
        <f t="shared" si="12"/>
        <v>174746.7</v>
      </c>
      <c r="I15" s="61">
        <f t="shared" si="3"/>
        <v>5309.5</v>
      </c>
      <c r="J15" s="61">
        <f t="shared" si="4"/>
        <v>13134.999999999998</v>
      </c>
      <c r="K15" s="61">
        <f t="shared" si="5"/>
        <v>715.55</v>
      </c>
      <c r="L15" s="61">
        <f t="shared" si="6"/>
        <v>4943.8</v>
      </c>
      <c r="M15" s="61">
        <f t="shared" si="7"/>
        <v>11530.11</v>
      </c>
      <c r="N15" s="61">
        <v>0</v>
      </c>
      <c r="O15" s="61">
        <f t="shared" si="0"/>
        <v>35633.96</v>
      </c>
      <c r="P15" s="61">
        <v>25</v>
      </c>
      <c r="Q15" s="61"/>
      <c r="R15" s="61"/>
      <c r="S15" s="61"/>
      <c r="T15" s="61">
        <v>100</v>
      </c>
      <c r="U15" s="61">
        <f t="shared" si="8"/>
        <v>32269.612291666668</v>
      </c>
      <c r="V15" s="61">
        <f t="shared" si="9"/>
        <v>32394.612291666668</v>
      </c>
      <c r="W15" s="61">
        <f t="shared" si="10"/>
        <v>10253.299999999999</v>
      </c>
      <c r="X15" s="61">
        <f t="shared" si="1"/>
        <v>25380.659999999996</v>
      </c>
      <c r="Y15" s="61">
        <f t="shared" si="11"/>
        <v>142352.08770833333</v>
      </c>
    </row>
    <row r="16" spans="1:79" s="10" customFormat="1" ht="30" customHeight="1" x14ac:dyDescent="0.2">
      <c r="A16" s="79">
        <v>7</v>
      </c>
      <c r="B16" s="47" t="s">
        <v>101</v>
      </c>
      <c r="C16" s="77" t="s">
        <v>49</v>
      </c>
      <c r="D16" s="47" t="s">
        <v>92</v>
      </c>
      <c r="E16" s="47" t="s">
        <v>111</v>
      </c>
      <c r="F16" s="47" t="s">
        <v>83</v>
      </c>
      <c r="G16" s="63">
        <v>185000</v>
      </c>
      <c r="H16" s="61">
        <f t="shared" si="12"/>
        <v>174746.7</v>
      </c>
      <c r="I16" s="61">
        <f t="shared" si="3"/>
        <v>5309.5</v>
      </c>
      <c r="J16" s="61">
        <f t="shared" si="4"/>
        <v>13134.999999999998</v>
      </c>
      <c r="K16" s="61">
        <f t="shared" si="5"/>
        <v>715.55</v>
      </c>
      <c r="L16" s="61">
        <f t="shared" si="6"/>
        <v>4943.8</v>
      </c>
      <c r="M16" s="61">
        <f t="shared" si="7"/>
        <v>11530.11</v>
      </c>
      <c r="N16" s="61">
        <v>0</v>
      </c>
      <c r="O16" s="61">
        <f t="shared" si="0"/>
        <v>35633.96</v>
      </c>
      <c r="P16" s="61">
        <v>25</v>
      </c>
      <c r="Q16" s="61"/>
      <c r="R16" s="61"/>
      <c r="S16" s="61"/>
      <c r="T16" s="61">
        <v>100</v>
      </c>
      <c r="U16" s="61">
        <f t="shared" si="8"/>
        <v>32269.612291666668</v>
      </c>
      <c r="V16" s="61">
        <f t="shared" si="9"/>
        <v>32394.612291666668</v>
      </c>
      <c r="W16" s="61">
        <f t="shared" si="10"/>
        <v>10253.299999999999</v>
      </c>
      <c r="X16" s="61">
        <f t="shared" si="1"/>
        <v>25380.659999999996</v>
      </c>
      <c r="Y16" s="61">
        <f t="shared" si="11"/>
        <v>142352.08770833333</v>
      </c>
    </row>
    <row r="17" spans="1:79" s="10" customFormat="1" ht="30" customHeight="1" x14ac:dyDescent="0.2">
      <c r="A17" s="79">
        <v>8</v>
      </c>
      <c r="B17" s="47" t="s">
        <v>98</v>
      </c>
      <c r="C17" s="77" t="s">
        <v>49</v>
      </c>
      <c r="D17" s="47" t="s">
        <v>137</v>
      </c>
      <c r="E17" s="47" t="s">
        <v>138</v>
      </c>
      <c r="F17" s="47" t="s">
        <v>83</v>
      </c>
      <c r="G17" s="63">
        <v>140000</v>
      </c>
      <c r="H17" s="61">
        <f t="shared" si="12"/>
        <v>131726</v>
      </c>
      <c r="I17" s="61">
        <f t="shared" si="3"/>
        <v>4018</v>
      </c>
      <c r="J17" s="61">
        <f t="shared" si="4"/>
        <v>9940</v>
      </c>
      <c r="K17" s="61">
        <f t="shared" si="5"/>
        <v>715.55</v>
      </c>
      <c r="L17" s="61">
        <f t="shared" si="6"/>
        <v>4256</v>
      </c>
      <c r="M17" s="61">
        <f t="shared" si="7"/>
        <v>9926</v>
      </c>
      <c r="N17" s="61">
        <v>0</v>
      </c>
      <c r="O17" s="61">
        <f t="shared" si="0"/>
        <v>28855.55</v>
      </c>
      <c r="P17" s="61">
        <v>25</v>
      </c>
      <c r="Q17" s="61"/>
      <c r="R17" s="61"/>
      <c r="S17" s="61">
        <v>1993.2</v>
      </c>
      <c r="T17" s="61">
        <v>100</v>
      </c>
      <c r="U17" s="61">
        <f t="shared" si="8"/>
        <v>21514.437291666665</v>
      </c>
      <c r="V17" s="61">
        <f t="shared" si="9"/>
        <v>23632.637291666666</v>
      </c>
      <c r="W17" s="61">
        <f t="shared" si="10"/>
        <v>8274</v>
      </c>
      <c r="X17" s="61">
        <f t="shared" si="1"/>
        <v>20581.55</v>
      </c>
      <c r="Y17" s="61">
        <f t="shared" si="11"/>
        <v>108093.36270833333</v>
      </c>
    </row>
    <row r="18" spans="1:79" s="10" customFormat="1" ht="30" customHeight="1" x14ac:dyDescent="0.2">
      <c r="A18" s="79">
        <v>9</v>
      </c>
      <c r="B18" s="47" t="s">
        <v>99</v>
      </c>
      <c r="C18" s="77" t="s">
        <v>50</v>
      </c>
      <c r="D18" s="47" t="s">
        <v>15</v>
      </c>
      <c r="E18" s="47" t="s">
        <v>109</v>
      </c>
      <c r="F18" s="47" t="s">
        <v>83</v>
      </c>
      <c r="G18" s="63">
        <v>145000</v>
      </c>
      <c r="H18" s="61">
        <f t="shared" si="12"/>
        <v>134918.04999999999</v>
      </c>
      <c r="I18" s="61">
        <f t="shared" si="3"/>
        <v>4161.5</v>
      </c>
      <c r="J18" s="61">
        <f t="shared" si="4"/>
        <v>10294.999999999998</v>
      </c>
      <c r="K18" s="61">
        <f t="shared" si="5"/>
        <v>715.55</v>
      </c>
      <c r="L18" s="61">
        <f t="shared" si="6"/>
        <v>4408</v>
      </c>
      <c r="M18" s="61">
        <f t="shared" si="7"/>
        <v>10280.5</v>
      </c>
      <c r="N18" s="61">
        <v>1512.45</v>
      </c>
      <c r="O18" s="61">
        <f t="shared" si="0"/>
        <v>31372.999999999996</v>
      </c>
      <c r="P18" s="61">
        <v>25</v>
      </c>
      <c r="Q18" s="61"/>
      <c r="R18" s="61"/>
      <c r="S18" s="61"/>
      <c r="T18" s="61">
        <v>100</v>
      </c>
      <c r="U18" s="61">
        <f t="shared" si="8"/>
        <v>22312.449791666662</v>
      </c>
      <c r="V18" s="61">
        <f>P18+Q18+R18+S18+T18+U18</f>
        <v>22437.449791666662</v>
      </c>
      <c r="W18" s="61">
        <f>+I18+L18+N18</f>
        <v>10081.950000000001</v>
      </c>
      <c r="X18" s="61">
        <f t="shared" si="1"/>
        <v>21291.049999999996</v>
      </c>
      <c r="Y18" s="61">
        <f t="shared" si="11"/>
        <v>112480.60020833334</v>
      </c>
    </row>
    <row r="19" spans="1:79" s="9" customFormat="1" ht="30" customHeight="1" x14ac:dyDescent="0.2">
      <c r="A19" s="79">
        <v>10</v>
      </c>
      <c r="B19" s="47" t="s">
        <v>52</v>
      </c>
      <c r="C19" s="77" t="s">
        <v>49</v>
      </c>
      <c r="D19" s="47" t="s">
        <v>13</v>
      </c>
      <c r="E19" s="47" t="s">
        <v>140</v>
      </c>
      <c r="F19" s="47" t="s">
        <v>83</v>
      </c>
      <c r="G19" s="63">
        <v>145000</v>
      </c>
      <c r="H19" s="61">
        <f t="shared" si="12"/>
        <v>136430.5</v>
      </c>
      <c r="I19" s="61">
        <f t="shared" si="3"/>
        <v>4161.5</v>
      </c>
      <c r="J19" s="61">
        <f t="shared" si="4"/>
        <v>10294.999999999998</v>
      </c>
      <c r="K19" s="61">
        <f t="shared" si="5"/>
        <v>715.55</v>
      </c>
      <c r="L19" s="61">
        <f t="shared" si="6"/>
        <v>4408</v>
      </c>
      <c r="M19" s="61">
        <f t="shared" si="7"/>
        <v>10280.5</v>
      </c>
      <c r="N19" s="61">
        <v>0</v>
      </c>
      <c r="O19" s="61">
        <f t="shared" si="0"/>
        <v>29860.549999999996</v>
      </c>
      <c r="P19" s="61">
        <v>25</v>
      </c>
      <c r="Q19" s="61"/>
      <c r="R19" s="61"/>
      <c r="S19" s="61"/>
      <c r="T19" s="61">
        <v>100</v>
      </c>
      <c r="U19" s="61">
        <f t="shared" si="8"/>
        <v>22690.562291666665</v>
      </c>
      <c r="V19" s="61">
        <f t="shared" si="9"/>
        <v>22815.562291666665</v>
      </c>
      <c r="W19" s="61">
        <f t="shared" ref="W19:W60" si="15">+I19+L19+N19</f>
        <v>8569.5</v>
      </c>
      <c r="X19" s="61">
        <f t="shared" ref="X19:X60" si="16">+J19+K19+M19</f>
        <v>21291.049999999996</v>
      </c>
      <c r="Y19" s="61">
        <f t="shared" si="11"/>
        <v>113614.93770833334</v>
      </c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</row>
    <row r="20" spans="1:79" s="9" customFormat="1" ht="39" customHeight="1" x14ac:dyDescent="0.2">
      <c r="A20" s="79">
        <v>11</v>
      </c>
      <c r="B20" s="47" t="s">
        <v>85</v>
      </c>
      <c r="C20" s="77" t="s">
        <v>50</v>
      </c>
      <c r="D20" s="47" t="s">
        <v>15</v>
      </c>
      <c r="E20" s="47" t="s">
        <v>94</v>
      </c>
      <c r="F20" s="47" t="s">
        <v>83</v>
      </c>
      <c r="G20" s="63">
        <v>110000</v>
      </c>
      <c r="H20" s="61">
        <f t="shared" si="12"/>
        <v>103499</v>
      </c>
      <c r="I20" s="61">
        <f t="shared" si="3"/>
        <v>3157</v>
      </c>
      <c r="J20" s="61">
        <f t="shared" si="4"/>
        <v>7809.9999999999991</v>
      </c>
      <c r="K20" s="61">
        <f t="shared" si="5"/>
        <v>715.55</v>
      </c>
      <c r="L20" s="61">
        <f t="shared" si="6"/>
        <v>3344</v>
      </c>
      <c r="M20" s="61">
        <f t="shared" si="7"/>
        <v>7799.0000000000009</v>
      </c>
      <c r="N20" s="61">
        <v>0</v>
      </c>
      <c r="O20" s="61">
        <f t="shared" si="0"/>
        <v>22825.55</v>
      </c>
      <c r="P20" s="61">
        <v>25</v>
      </c>
      <c r="Q20" s="61"/>
      <c r="R20" s="61">
        <v>702.1</v>
      </c>
      <c r="S20" s="61"/>
      <c r="T20" s="61">
        <v>100</v>
      </c>
      <c r="U20" s="61">
        <f t="shared" si="8"/>
        <v>14457.687291666667</v>
      </c>
      <c r="V20" s="61">
        <f t="shared" si="9"/>
        <v>15284.787291666667</v>
      </c>
      <c r="W20" s="61">
        <f>+I20+L20+N20</f>
        <v>6501</v>
      </c>
      <c r="X20" s="61">
        <f t="shared" si="16"/>
        <v>16324.55</v>
      </c>
      <c r="Y20" s="61">
        <f t="shared" si="11"/>
        <v>88214.212708333333</v>
      </c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</row>
    <row r="21" spans="1:79" s="9" customFormat="1" ht="30" customHeight="1" x14ac:dyDescent="0.2">
      <c r="A21" s="79">
        <v>12</v>
      </c>
      <c r="B21" s="47" t="s">
        <v>53</v>
      </c>
      <c r="C21" s="77" t="s">
        <v>49</v>
      </c>
      <c r="D21" s="47" t="s">
        <v>139</v>
      </c>
      <c r="E21" s="47" t="s">
        <v>141</v>
      </c>
      <c r="F21" s="47" t="s">
        <v>83</v>
      </c>
      <c r="G21" s="63">
        <v>110000</v>
      </c>
      <c r="H21" s="61">
        <f t="shared" si="12"/>
        <v>103499</v>
      </c>
      <c r="I21" s="61">
        <f t="shared" si="3"/>
        <v>3157</v>
      </c>
      <c r="J21" s="61">
        <f t="shared" si="4"/>
        <v>7809.9999999999991</v>
      </c>
      <c r="K21" s="61">
        <f t="shared" si="5"/>
        <v>715.55</v>
      </c>
      <c r="L21" s="61">
        <f t="shared" si="6"/>
        <v>3344</v>
      </c>
      <c r="M21" s="61">
        <f t="shared" si="7"/>
        <v>7799.0000000000009</v>
      </c>
      <c r="N21" s="61">
        <v>0</v>
      </c>
      <c r="O21" s="61">
        <f t="shared" si="0"/>
        <v>22825.55</v>
      </c>
      <c r="P21" s="61">
        <v>25</v>
      </c>
      <c r="Q21" s="61"/>
      <c r="R21" s="61"/>
      <c r="S21" s="61"/>
      <c r="T21" s="61">
        <v>100</v>
      </c>
      <c r="U21" s="61">
        <f t="shared" si="8"/>
        <v>14457.687291666667</v>
      </c>
      <c r="V21" s="61">
        <f t="shared" si="9"/>
        <v>14582.687291666667</v>
      </c>
      <c r="W21" s="61">
        <f t="shared" si="15"/>
        <v>6501</v>
      </c>
      <c r="X21" s="61">
        <f t="shared" si="16"/>
        <v>16324.55</v>
      </c>
      <c r="Y21" s="61">
        <f t="shared" si="11"/>
        <v>88916.312708333338</v>
      </c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</row>
    <row r="22" spans="1:79" s="9" customFormat="1" ht="30" customHeight="1" x14ac:dyDescent="0.2">
      <c r="A22" s="79">
        <v>13</v>
      </c>
      <c r="B22" s="54" t="s">
        <v>130</v>
      </c>
      <c r="C22" s="77" t="s">
        <v>49</v>
      </c>
      <c r="D22" s="47" t="s">
        <v>14</v>
      </c>
      <c r="E22" s="54" t="s">
        <v>142</v>
      </c>
      <c r="F22" s="47" t="s">
        <v>83</v>
      </c>
      <c r="G22" s="63">
        <v>145000</v>
      </c>
      <c r="H22" s="61">
        <f t="shared" si="12"/>
        <v>136430.5</v>
      </c>
      <c r="I22" s="61">
        <f t="shared" si="3"/>
        <v>4161.5</v>
      </c>
      <c r="J22" s="61">
        <f t="shared" si="4"/>
        <v>10294.999999999998</v>
      </c>
      <c r="K22" s="61">
        <f t="shared" si="5"/>
        <v>715.55</v>
      </c>
      <c r="L22" s="61">
        <f t="shared" si="6"/>
        <v>4408</v>
      </c>
      <c r="M22" s="61">
        <f t="shared" si="7"/>
        <v>10280.5</v>
      </c>
      <c r="N22" s="61">
        <v>0</v>
      </c>
      <c r="O22" s="61">
        <f t="shared" si="0"/>
        <v>29860.549999999996</v>
      </c>
      <c r="P22" s="61">
        <v>25</v>
      </c>
      <c r="Q22" s="61"/>
      <c r="R22" s="61"/>
      <c r="S22" s="61"/>
      <c r="T22" s="61">
        <v>100</v>
      </c>
      <c r="U22" s="61">
        <f t="shared" si="8"/>
        <v>22690.562291666665</v>
      </c>
      <c r="V22" s="61">
        <f t="shared" si="9"/>
        <v>22815.562291666665</v>
      </c>
      <c r="W22" s="61">
        <f t="shared" ref="W22:W23" si="17">+I22+L22+N22</f>
        <v>8569.5</v>
      </c>
      <c r="X22" s="61">
        <f t="shared" ref="X22:X23" si="18">+J22+K22+M22</f>
        <v>21291.049999999996</v>
      </c>
      <c r="Y22" s="61">
        <f t="shared" si="11"/>
        <v>113614.93770833334</v>
      </c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</row>
    <row r="23" spans="1:79" s="10" customFormat="1" ht="30.75" customHeight="1" x14ac:dyDescent="0.2">
      <c r="A23" s="79">
        <v>14</v>
      </c>
      <c r="B23" s="54" t="s">
        <v>131</v>
      </c>
      <c r="C23" s="77" t="s">
        <v>49</v>
      </c>
      <c r="D23" s="47" t="s">
        <v>139</v>
      </c>
      <c r="E23" s="54" t="s">
        <v>132</v>
      </c>
      <c r="F23" s="47" t="s">
        <v>83</v>
      </c>
      <c r="G23" s="63">
        <v>145000</v>
      </c>
      <c r="H23" s="61">
        <f t="shared" si="12"/>
        <v>134918.04999999999</v>
      </c>
      <c r="I23" s="61">
        <f t="shared" si="3"/>
        <v>4161.5</v>
      </c>
      <c r="J23" s="61">
        <f t="shared" si="4"/>
        <v>10294.999999999998</v>
      </c>
      <c r="K23" s="61">
        <f t="shared" si="5"/>
        <v>715.55</v>
      </c>
      <c r="L23" s="61">
        <f t="shared" si="6"/>
        <v>4408</v>
      </c>
      <c r="M23" s="61">
        <f t="shared" si="7"/>
        <v>10280.5</v>
      </c>
      <c r="N23" s="61">
        <v>1512.45</v>
      </c>
      <c r="O23" s="61">
        <f t="shared" si="0"/>
        <v>31372.999999999996</v>
      </c>
      <c r="P23" s="61">
        <v>25</v>
      </c>
      <c r="Q23" s="61"/>
      <c r="R23" s="61"/>
      <c r="S23" s="61"/>
      <c r="T23" s="61">
        <v>100</v>
      </c>
      <c r="U23" s="61">
        <f t="shared" si="8"/>
        <v>22312.449791666662</v>
      </c>
      <c r="V23" s="61">
        <f t="shared" si="9"/>
        <v>22437.449791666662</v>
      </c>
      <c r="W23" s="61">
        <f t="shared" si="17"/>
        <v>10081.950000000001</v>
      </c>
      <c r="X23" s="61">
        <f t="shared" si="18"/>
        <v>21291.049999999996</v>
      </c>
      <c r="Y23" s="61">
        <f t="shared" si="11"/>
        <v>112480.60020833334</v>
      </c>
    </row>
    <row r="24" spans="1:79" s="10" customFormat="1" ht="30" customHeight="1" x14ac:dyDescent="0.2">
      <c r="A24" s="79">
        <v>15</v>
      </c>
      <c r="B24" s="47" t="s">
        <v>105</v>
      </c>
      <c r="C24" s="77" t="s">
        <v>49</v>
      </c>
      <c r="D24" s="47" t="s">
        <v>15</v>
      </c>
      <c r="E24" s="47" t="s">
        <v>114</v>
      </c>
      <c r="F24" s="47" t="s">
        <v>83</v>
      </c>
      <c r="G24" s="63">
        <v>155000</v>
      </c>
      <c r="H24" s="61">
        <f t="shared" si="12"/>
        <v>145839.5</v>
      </c>
      <c r="I24" s="61">
        <f t="shared" si="3"/>
        <v>4448.5</v>
      </c>
      <c r="J24" s="61">
        <f t="shared" si="4"/>
        <v>11004.999999999998</v>
      </c>
      <c r="K24" s="61">
        <f t="shared" si="5"/>
        <v>715.55</v>
      </c>
      <c r="L24" s="61">
        <f t="shared" si="6"/>
        <v>4712</v>
      </c>
      <c r="M24" s="61">
        <f t="shared" si="7"/>
        <v>10989.5</v>
      </c>
      <c r="N24" s="61"/>
      <c r="O24" s="61">
        <f t="shared" si="0"/>
        <v>31870.549999999996</v>
      </c>
      <c r="P24" s="61">
        <v>25</v>
      </c>
      <c r="Q24" s="61"/>
      <c r="R24" s="61"/>
      <c r="S24" s="61"/>
      <c r="T24" s="61">
        <v>100</v>
      </c>
      <c r="U24" s="61">
        <f t="shared" si="8"/>
        <v>25042.812291666665</v>
      </c>
      <c r="V24" s="61">
        <f t="shared" si="9"/>
        <v>25167.812291666665</v>
      </c>
      <c r="W24" s="61">
        <f>+I24+L24+N24</f>
        <v>9160.5</v>
      </c>
      <c r="X24" s="61">
        <f>+J24+K24+M24</f>
        <v>22710.049999999996</v>
      </c>
      <c r="Y24" s="61">
        <f t="shared" si="11"/>
        <v>120671.68770833334</v>
      </c>
    </row>
    <row r="25" spans="1:79" s="10" customFormat="1" ht="30" customHeight="1" x14ac:dyDescent="0.2">
      <c r="A25" s="79">
        <v>16</v>
      </c>
      <c r="B25" s="47" t="s">
        <v>102</v>
      </c>
      <c r="C25" s="77" t="s">
        <v>50</v>
      </c>
      <c r="D25" s="47" t="s">
        <v>16</v>
      </c>
      <c r="E25" s="47" t="s">
        <v>112</v>
      </c>
      <c r="F25" s="47" t="s">
        <v>83</v>
      </c>
      <c r="G25" s="63">
        <v>140000</v>
      </c>
      <c r="H25" s="61">
        <f t="shared" si="12"/>
        <v>131726</v>
      </c>
      <c r="I25" s="61">
        <f t="shared" si="3"/>
        <v>4018</v>
      </c>
      <c r="J25" s="61">
        <f t="shared" si="4"/>
        <v>9940</v>
      </c>
      <c r="K25" s="61">
        <f t="shared" si="5"/>
        <v>715.55</v>
      </c>
      <c r="L25" s="61">
        <f t="shared" si="6"/>
        <v>4256</v>
      </c>
      <c r="M25" s="61">
        <f t="shared" si="7"/>
        <v>9926</v>
      </c>
      <c r="N25" s="61">
        <v>0</v>
      </c>
      <c r="O25" s="61">
        <f t="shared" si="0"/>
        <v>28855.55</v>
      </c>
      <c r="P25" s="61">
        <v>25</v>
      </c>
      <c r="Q25" s="61"/>
      <c r="R25" s="61"/>
      <c r="S25" s="61"/>
      <c r="T25" s="61">
        <v>100</v>
      </c>
      <c r="U25" s="61">
        <f t="shared" si="8"/>
        <v>21514.437291666665</v>
      </c>
      <c r="V25" s="61">
        <f t="shared" si="9"/>
        <v>21639.437291666665</v>
      </c>
      <c r="W25" s="61">
        <f>+I25+L25+N25</f>
        <v>8274</v>
      </c>
      <c r="X25" s="61">
        <f>+J25+K25+M25</f>
        <v>20581.55</v>
      </c>
      <c r="Y25" s="61">
        <f t="shared" si="11"/>
        <v>110086.56270833334</v>
      </c>
    </row>
    <row r="26" spans="1:79" s="9" customFormat="1" ht="30" customHeight="1" x14ac:dyDescent="0.2">
      <c r="A26" s="79">
        <v>17</v>
      </c>
      <c r="B26" s="47" t="s">
        <v>54</v>
      </c>
      <c r="C26" s="77" t="s">
        <v>49</v>
      </c>
      <c r="D26" s="47" t="s">
        <v>91</v>
      </c>
      <c r="E26" s="47" t="s">
        <v>39</v>
      </c>
      <c r="F26" s="47" t="s">
        <v>83</v>
      </c>
      <c r="G26" s="63">
        <v>80000</v>
      </c>
      <c r="H26" s="61">
        <f t="shared" si="12"/>
        <v>75272</v>
      </c>
      <c r="I26" s="61">
        <f t="shared" si="3"/>
        <v>2296</v>
      </c>
      <c r="J26" s="61">
        <f t="shared" si="4"/>
        <v>5679.9999999999991</v>
      </c>
      <c r="K26" s="61">
        <f t="shared" si="5"/>
        <v>715.55</v>
      </c>
      <c r="L26" s="61">
        <f t="shared" si="6"/>
        <v>2432</v>
      </c>
      <c r="M26" s="61">
        <f t="shared" si="7"/>
        <v>5672</v>
      </c>
      <c r="N26" s="61">
        <v>0</v>
      </c>
      <c r="O26" s="61">
        <f t="shared" si="0"/>
        <v>16795.55</v>
      </c>
      <c r="P26" s="61">
        <v>25</v>
      </c>
      <c r="Q26" s="61">
        <v>30000</v>
      </c>
      <c r="R26" s="61"/>
      <c r="S26" s="61"/>
      <c r="T26" s="61">
        <v>100</v>
      </c>
      <c r="U26" s="61">
        <f t="shared" si="8"/>
        <v>7400.9372916666662</v>
      </c>
      <c r="V26" s="61">
        <f t="shared" si="9"/>
        <v>37525.937291666669</v>
      </c>
      <c r="W26" s="61">
        <f t="shared" si="15"/>
        <v>4728</v>
      </c>
      <c r="X26" s="61">
        <f t="shared" si="16"/>
        <v>12067.55</v>
      </c>
      <c r="Y26" s="61">
        <f t="shared" si="11"/>
        <v>37746.062708333331</v>
      </c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</row>
    <row r="27" spans="1:79" s="10" customFormat="1" ht="30" customHeight="1" x14ac:dyDescent="0.2">
      <c r="A27" s="79">
        <v>18</v>
      </c>
      <c r="B27" s="47" t="s">
        <v>108</v>
      </c>
      <c r="C27" s="77" t="s">
        <v>49</v>
      </c>
      <c r="D27" s="47" t="s">
        <v>15</v>
      </c>
      <c r="E27" s="47" t="s">
        <v>143</v>
      </c>
      <c r="F27" s="47" t="s">
        <v>83</v>
      </c>
      <c r="G27" s="63">
        <v>106000</v>
      </c>
      <c r="H27" s="61">
        <f t="shared" si="12"/>
        <v>99735.4</v>
      </c>
      <c r="I27" s="61">
        <f t="shared" si="3"/>
        <v>3042.2</v>
      </c>
      <c r="J27" s="61">
        <f t="shared" si="4"/>
        <v>7525.9999999999991</v>
      </c>
      <c r="K27" s="61">
        <f t="shared" si="5"/>
        <v>715.55</v>
      </c>
      <c r="L27" s="61">
        <f t="shared" si="6"/>
        <v>3222.4</v>
      </c>
      <c r="M27" s="61">
        <f t="shared" si="7"/>
        <v>7515.4000000000005</v>
      </c>
      <c r="N27" s="61">
        <v>0</v>
      </c>
      <c r="O27" s="61">
        <f t="shared" si="0"/>
        <v>22021.55</v>
      </c>
      <c r="P27" s="61">
        <v>25</v>
      </c>
      <c r="Q27" s="61"/>
      <c r="R27" s="61"/>
      <c r="S27" s="61">
        <v>398.64</v>
      </c>
      <c r="T27" s="61">
        <v>100</v>
      </c>
      <c r="U27" s="61">
        <f t="shared" si="8"/>
        <v>13516.787291666662</v>
      </c>
      <c r="V27" s="61">
        <f t="shared" si="9"/>
        <v>14040.427291666661</v>
      </c>
      <c r="W27" s="61">
        <f>+I27+L27+N27</f>
        <v>6264.6</v>
      </c>
      <c r="X27" s="61">
        <f>+J27+K27+M27</f>
        <v>15756.95</v>
      </c>
      <c r="Y27" s="61">
        <f t="shared" si="11"/>
        <v>85694.972708333342</v>
      </c>
    </row>
    <row r="28" spans="1:79" s="10" customFormat="1" ht="30" customHeight="1" x14ac:dyDescent="0.2">
      <c r="A28" s="79">
        <v>19</v>
      </c>
      <c r="B28" s="47" t="s">
        <v>103</v>
      </c>
      <c r="C28" s="77" t="s">
        <v>49</v>
      </c>
      <c r="D28" s="47" t="s">
        <v>12</v>
      </c>
      <c r="E28" s="47" t="s">
        <v>144</v>
      </c>
      <c r="F28" s="47" t="s">
        <v>83</v>
      </c>
      <c r="G28" s="63">
        <v>96000</v>
      </c>
      <c r="H28" s="61">
        <f t="shared" si="12"/>
        <v>88813.95</v>
      </c>
      <c r="I28" s="61">
        <f t="shared" si="3"/>
        <v>2755.2</v>
      </c>
      <c r="J28" s="61">
        <f t="shared" si="4"/>
        <v>6815.9999999999991</v>
      </c>
      <c r="K28" s="61">
        <f t="shared" si="5"/>
        <v>715.55</v>
      </c>
      <c r="L28" s="61">
        <f t="shared" si="6"/>
        <v>2918.4</v>
      </c>
      <c r="M28" s="61">
        <f t="shared" si="7"/>
        <v>6806.4000000000005</v>
      </c>
      <c r="N28" s="61">
        <v>1512.45</v>
      </c>
      <c r="O28" s="61">
        <f t="shared" si="0"/>
        <v>21524</v>
      </c>
      <c r="P28" s="61">
        <v>25</v>
      </c>
      <c r="Q28" s="61"/>
      <c r="R28" s="61"/>
      <c r="S28" s="61"/>
      <c r="T28" s="61">
        <v>100</v>
      </c>
      <c r="U28" s="61">
        <f t="shared" si="8"/>
        <v>10786.424791666665</v>
      </c>
      <c r="V28" s="61">
        <f t="shared" si="9"/>
        <v>10911.424791666665</v>
      </c>
      <c r="W28" s="61">
        <f>+I28+L28+N28</f>
        <v>7186.05</v>
      </c>
      <c r="X28" s="61">
        <f>+J28+K28+M28</f>
        <v>14337.95</v>
      </c>
      <c r="Y28" s="61">
        <f t="shared" si="11"/>
        <v>77902.525208333333</v>
      </c>
    </row>
    <row r="29" spans="1:79" s="9" customFormat="1" ht="29.25" customHeight="1" x14ac:dyDescent="0.2">
      <c r="A29" s="79">
        <v>20</v>
      </c>
      <c r="B29" s="47" t="s">
        <v>55</v>
      </c>
      <c r="C29" s="77" t="s">
        <v>50</v>
      </c>
      <c r="D29" s="47" t="s">
        <v>91</v>
      </c>
      <c r="E29" s="47" t="s">
        <v>34</v>
      </c>
      <c r="F29" s="47" t="s">
        <v>83</v>
      </c>
      <c r="G29" s="63">
        <v>45000</v>
      </c>
      <c r="H29" s="61">
        <f t="shared" si="12"/>
        <v>42340.5</v>
      </c>
      <c r="I29" s="61">
        <f t="shared" si="3"/>
        <v>1291.5</v>
      </c>
      <c r="J29" s="61">
        <f t="shared" si="4"/>
        <v>3194.9999999999995</v>
      </c>
      <c r="K29" s="61">
        <f t="shared" si="5"/>
        <v>495.00000000000006</v>
      </c>
      <c r="L29" s="61">
        <f t="shared" si="6"/>
        <v>1368</v>
      </c>
      <c r="M29" s="61">
        <f t="shared" si="7"/>
        <v>3190.5</v>
      </c>
      <c r="N29" s="61">
        <v>0</v>
      </c>
      <c r="O29" s="61">
        <f t="shared" si="0"/>
        <v>9540</v>
      </c>
      <c r="P29" s="61">
        <v>25</v>
      </c>
      <c r="Q29" s="61">
        <v>1000</v>
      </c>
      <c r="R29" s="61"/>
      <c r="S29" s="61"/>
      <c r="T29" s="61">
        <v>100</v>
      </c>
      <c r="U29" s="61">
        <f t="shared" si="8"/>
        <v>1148.3248749999998</v>
      </c>
      <c r="V29" s="61">
        <f t="shared" si="9"/>
        <v>2273.3248749999998</v>
      </c>
      <c r="W29" s="61">
        <f t="shared" si="15"/>
        <v>2659.5</v>
      </c>
      <c r="X29" s="61">
        <f t="shared" si="16"/>
        <v>6880.5</v>
      </c>
      <c r="Y29" s="61">
        <f t="shared" si="11"/>
        <v>40067.175125000002</v>
      </c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</row>
    <row r="30" spans="1:79" s="9" customFormat="1" ht="30" customHeight="1" x14ac:dyDescent="0.2">
      <c r="A30" s="79">
        <v>21</v>
      </c>
      <c r="B30" s="47" t="s">
        <v>87</v>
      </c>
      <c r="C30" s="77" t="s">
        <v>50</v>
      </c>
      <c r="D30" s="47" t="s">
        <v>15</v>
      </c>
      <c r="E30" s="47" t="s">
        <v>95</v>
      </c>
      <c r="F30" s="47" t="s">
        <v>83</v>
      </c>
      <c r="G30" s="63">
        <v>45000</v>
      </c>
      <c r="H30" s="61">
        <f t="shared" si="12"/>
        <v>42340.5</v>
      </c>
      <c r="I30" s="61">
        <f t="shared" si="3"/>
        <v>1291.5</v>
      </c>
      <c r="J30" s="61">
        <f t="shared" si="4"/>
        <v>3194.9999999999995</v>
      </c>
      <c r="K30" s="61">
        <f t="shared" si="5"/>
        <v>495.00000000000006</v>
      </c>
      <c r="L30" s="61">
        <f t="shared" si="6"/>
        <v>1368</v>
      </c>
      <c r="M30" s="61">
        <f t="shared" si="7"/>
        <v>3190.5</v>
      </c>
      <c r="N30" s="61"/>
      <c r="O30" s="61">
        <f t="shared" si="0"/>
        <v>9540</v>
      </c>
      <c r="P30" s="61">
        <v>25</v>
      </c>
      <c r="Q30" s="61"/>
      <c r="R30" s="61">
        <v>952.85</v>
      </c>
      <c r="S30" s="61"/>
      <c r="T30" s="61">
        <v>100</v>
      </c>
      <c r="U30" s="61">
        <f t="shared" si="8"/>
        <v>1148.3248749999998</v>
      </c>
      <c r="V30" s="61">
        <f t="shared" si="9"/>
        <v>2226.1748749999997</v>
      </c>
      <c r="W30" s="61">
        <f t="shared" si="15"/>
        <v>2659.5</v>
      </c>
      <c r="X30" s="61">
        <f t="shared" si="16"/>
        <v>6880.5</v>
      </c>
      <c r="Y30" s="61">
        <f t="shared" si="11"/>
        <v>40114.325125000003</v>
      </c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</row>
    <row r="31" spans="1:79" s="9" customFormat="1" ht="30" customHeight="1" x14ac:dyDescent="0.2">
      <c r="A31" s="79">
        <v>22</v>
      </c>
      <c r="B31" s="47" t="s">
        <v>56</v>
      </c>
      <c r="C31" s="77" t="s">
        <v>49</v>
      </c>
      <c r="D31" s="47" t="s">
        <v>13</v>
      </c>
      <c r="E31" s="47" t="s">
        <v>43</v>
      </c>
      <c r="F31" s="47" t="s">
        <v>83</v>
      </c>
      <c r="G31" s="63">
        <v>65000</v>
      </c>
      <c r="H31" s="61">
        <f t="shared" si="12"/>
        <v>61158.5</v>
      </c>
      <c r="I31" s="61">
        <f t="shared" si="3"/>
        <v>1865.5</v>
      </c>
      <c r="J31" s="61">
        <f t="shared" si="4"/>
        <v>4615</v>
      </c>
      <c r="K31" s="61">
        <f t="shared" si="5"/>
        <v>715.00000000000011</v>
      </c>
      <c r="L31" s="61">
        <f t="shared" si="6"/>
        <v>1976</v>
      </c>
      <c r="M31" s="61">
        <f t="shared" si="7"/>
        <v>4608.5</v>
      </c>
      <c r="N31" s="61">
        <v>0</v>
      </c>
      <c r="O31" s="61">
        <f t="shared" si="0"/>
        <v>13780</v>
      </c>
      <c r="P31" s="61">
        <v>25</v>
      </c>
      <c r="Q31" s="61"/>
      <c r="R31" s="61">
        <v>952.85</v>
      </c>
      <c r="S31" s="61">
        <v>1195.92</v>
      </c>
      <c r="T31" s="61">
        <v>100</v>
      </c>
      <c r="U31" s="61">
        <f t="shared" si="8"/>
        <v>4427.5498333333335</v>
      </c>
      <c r="V31" s="61">
        <f t="shared" si="9"/>
        <v>6701.319833333333</v>
      </c>
      <c r="W31" s="61">
        <f t="shared" si="15"/>
        <v>3841.5</v>
      </c>
      <c r="X31" s="61">
        <f t="shared" si="16"/>
        <v>9938.5</v>
      </c>
      <c r="Y31" s="61">
        <f t="shared" si="11"/>
        <v>54457.180166666665</v>
      </c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</row>
    <row r="32" spans="1:79" s="9" customFormat="1" ht="30" customHeight="1" x14ac:dyDescent="0.2">
      <c r="A32" s="79">
        <v>23</v>
      </c>
      <c r="B32" s="54" t="s">
        <v>126</v>
      </c>
      <c r="C32" s="77" t="s">
        <v>49</v>
      </c>
      <c r="D32" s="48" t="s">
        <v>12</v>
      </c>
      <c r="E32" s="47" t="s">
        <v>17</v>
      </c>
      <c r="F32" s="47" t="s">
        <v>83</v>
      </c>
      <c r="G32" s="63">
        <v>80000</v>
      </c>
      <c r="H32" s="61">
        <f t="shared" si="12"/>
        <v>75272</v>
      </c>
      <c r="I32" s="61">
        <f t="shared" si="3"/>
        <v>2296</v>
      </c>
      <c r="J32" s="61">
        <f t="shared" si="4"/>
        <v>5679.9999999999991</v>
      </c>
      <c r="K32" s="61">
        <f t="shared" si="5"/>
        <v>715.55</v>
      </c>
      <c r="L32" s="61">
        <f t="shared" si="6"/>
        <v>2432</v>
      </c>
      <c r="M32" s="61">
        <f t="shared" si="7"/>
        <v>5672</v>
      </c>
      <c r="N32" s="61"/>
      <c r="O32" s="61">
        <f t="shared" si="0"/>
        <v>16795.55</v>
      </c>
      <c r="P32" s="61">
        <v>25</v>
      </c>
      <c r="Q32" s="61"/>
      <c r="R32" s="61"/>
      <c r="S32" s="61">
        <v>2391.84</v>
      </c>
      <c r="T32" s="61">
        <v>100</v>
      </c>
      <c r="U32" s="61">
        <f t="shared" si="8"/>
        <v>7400.9372916666662</v>
      </c>
      <c r="V32" s="61">
        <f t="shared" si="9"/>
        <v>9917.7772916666654</v>
      </c>
      <c r="W32" s="61">
        <f t="shared" ref="W32:W34" si="19">+I32+L32+N32</f>
        <v>4728</v>
      </c>
      <c r="X32" s="61">
        <f t="shared" ref="X32:X34" si="20">+J32+K32+M32</f>
        <v>12067.55</v>
      </c>
      <c r="Y32" s="61">
        <f t="shared" si="11"/>
        <v>65354.222708333335</v>
      </c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</row>
    <row r="33" spans="1:79" s="9" customFormat="1" ht="30" customHeight="1" x14ac:dyDescent="0.2">
      <c r="A33" s="79">
        <v>24</v>
      </c>
      <c r="B33" s="54" t="s">
        <v>127</v>
      </c>
      <c r="C33" s="77" t="s">
        <v>50</v>
      </c>
      <c r="D33" s="47" t="s">
        <v>15</v>
      </c>
      <c r="E33" s="54" t="s">
        <v>95</v>
      </c>
      <c r="F33" s="47" t="s">
        <v>83</v>
      </c>
      <c r="G33" s="63">
        <v>95000</v>
      </c>
      <c r="H33" s="61">
        <f t="shared" si="12"/>
        <v>89385.5</v>
      </c>
      <c r="I33" s="61">
        <f t="shared" si="3"/>
        <v>2726.5</v>
      </c>
      <c r="J33" s="61">
        <f t="shared" si="4"/>
        <v>6744.9999999999991</v>
      </c>
      <c r="K33" s="61">
        <f t="shared" si="5"/>
        <v>715.55</v>
      </c>
      <c r="L33" s="61">
        <f t="shared" si="6"/>
        <v>2888</v>
      </c>
      <c r="M33" s="61">
        <f t="shared" si="7"/>
        <v>6735.5</v>
      </c>
      <c r="N33" s="61"/>
      <c r="O33" s="61">
        <f t="shared" si="0"/>
        <v>19810.55</v>
      </c>
      <c r="P33" s="61">
        <v>25</v>
      </c>
      <c r="Q33" s="61"/>
      <c r="R33" s="61"/>
      <c r="S33" s="61"/>
      <c r="T33" s="61">
        <v>100</v>
      </c>
      <c r="U33" s="61">
        <f t="shared" si="8"/>
        <v>10929.312291666667</v>
      </c>
      <c r="V33" s="61">
        <f t="shared" si="9"/>
        <v>11054.312291666667</v>
      </c>
      <c r="W33" s="61">
        <f t="shared" si="19"/>
        <v>5614.5</v>
      </c>
      <c r="X33" s="61">
        <f t="shared" si="20"/>
        <v>14196.05</v>
      </c>
      <c r="Y33" s="61">
        <f t="shared" si="11"/>
        <v>78331.187708333338</v>
      </c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</row>
    <row r="34" spans="1:79" s="9" customFormat="1" ht="30" customHeight="1" x14ac:dyDescent="0.2">
      <c r="A34" s="79">
        <v>25</v>
      </c>
      <c r="B34" s="54" t="s">
        <v>128</v>
      </c>
      <c r="C34" s="77" t="s">
        <v>50</v>
      </c>
      <c r="D34" s="47" t="s">
        <v>16</v>
      </c>
      <c r="E34" s="54" t="s">
        <v>129</v>
      </c>
      <c r="F34" s="47" t="s">
        <v>83</v>
      </c>
      <c r="G34" s="63">
        <v>95000</v>
      </c>
      <c r="H34" s="61">
        <f t="shared" si="12"/>
        <v>89385.5</v>
      </c>
      <c r="I34" s="61">
        <f t="shared" si="3"/>
        <v>2726.5</v>
      </c>
      <c r="J34" s="61">
        <f t="shared" si="4"/>
        <v>6744.9999999999991</v>
      </c>
      <c r="K34" s="61">
        <f t="shared" si="5"/>
        <v>715.55</v>
      </c>
      <c r="L34" s="61">
        <f t="shared" si="6"/>
        <v>2888</v>
      </c>
      <c r="M34" s="61">
        <f t="shared" si="7"/>
        <v>6735.5</v>
      </c>
      <c r="N34" s="61"/>
      <c r="O34" s="61">
        <f t="shared" si="0"/>
        <v>19810.55</v>
      </c>
      <c r="P34" s="61">
        <v>25</v>
      </c>
      <c r="Q34" s="61"/>
      <c r="R34" s="61">
        <v>601.79999999999995</v>
      </c>
      <c r="S34" s="61"/>
      <c r="T34" s="61">
        <v>100</v>
      </c>
      <c r="U34" s="61">
        <f t="shared" si="8"/>
        <v>10929.312291666667</v>
      </c>
      <c r="V34" s="61">
        <f t="shared" si="9"/>
        <v>11656.112291666666</v>
      </c>
      <c r="W34" s="61">
        <f t="shared" si="19"/>
        <v>5614.5</v>
      </c>
      <c r="X34" s="61">
        <f t="shared" si="20"/>
        <v>14196.05</v>
      </c>
      <c r="Y34" s="61">
        <f t="shared" si="11"/>
        <v>77729.387708333335</v>
      </c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</row>
    <row r="35" spans="1:79" s="9" customFormat="1" ht="30" customHeight="1" x14ac:dyDescent="0.2">
      <c r="A35" s="79">
        <v>26</v>
      </c>
      <c r="B35" s="47" t="s">
        <v>57</v>
      </c>
      <c r="C35" s="77" t="s">
        <v>50</v>
      </c>
      <c r="D35" s="47" t="s">
        <v>16</v>
      </c>
      <c r="E35" s="47" t="s">
        <v>35</v>
      </c>
      <c r="F35" s="47" t="s">
        <v>83</v>
      </c>
      <c r="G35" s="63">
        <v>50000</v>
      </c>
      <c r="H35" s="61">
        <f t="shared" si="12"/>
        <v>47045</v>
      </c>
      <c r="I35" s="61">
        <f t="shared" si="3"/>
        <v>1435</v>
      </c>
      <c r="J35" s="61">
        <f t="shared" si="4"/>
        <v>3549.9999999999995</v>
      </c>
      <c r="K35" s="61">
        <f t="shared" si="5"/>
        <v>550</v>
      </c>
      <c r="L35" s="61">
        <f t="shared" si="6"/>
        <v>1520</v>
      </c>
      <c r="M35" s="61">
        <f t="shared" si="7"/>
        <v>3545.0000000000005</v>
      </c>
      <c r="N35" s="61">
        <v>0</v>
      </c>
      <c r="O35" s="61">
        <f t="shared" si="0"/>
        <v>10600</v>
      </c>
      <c r="P35" s="61">
        <v>25</v>
      </c>
      <c r="Q35" s="61"/>
      <c r="R35" s="61">
        <v>952.85</v>
      </c>
      <c r="S35" s="61"/>
      <c r="T35" s="61">
        <v>100</v>
      </c>
      <c r="U35" s="61">
        <f t="shared" si="8"/>
        <v>1853.9998749999997</v>
      </c>
      <c r="V35" s="61">
        <f t="shared" si="9"/>
        <v>2931.8498749999999</v>
      </c>
      <c r="W35" s="61">
        <f t="shared" si="15"/>
        <v>2955</v>
      </c>
      <c r="X35" s="61">
        <f t="shared" si="16"/>
        <v>7645</v>
      </c>
      <c r="Y35" s="61">
        <f t="shared" si="11"/>
        <v>44113.150125</v>
      </c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</row>
    <row r="36" spans="1:79" s="9" customFormat="1" ht="30" customHeight="1" x14ac:dyDescent="0.2">
      <c r="A36" s="79">
        <v>27</v>
      </c>
      <c r="B36" s="47" t="s">
        <v>58</v>
      </c>
      <c r="C36" s="77" t="s">
        <v>49</v>
      </c>
      <c r="D36" s="47" t="s">
        <v>139</v>
      </c>
      <c r="E36" s="47" t="s">
        <v>41</v>
      </c>
      <c r="F36" s="47" t="s">
        <v>83</v>
      </c>
      <c r="G36" s="63">
        <v>80000</v>
      </c>
      <c r="H36" s="61">
        <f t="shared" si="12"/>
        <v>75272</v>
      </c>
      <c r="I36" s="61">
        <f t="shared" si="3"/>
        <v>2296</v>
      </c>
      <c r="J36" s="61">
        <f t="shared" si="4"/>
        <v>5679.9999999999991</v>
      </c>
      <c r="K36" s="61">
        <f t="shared" si="5"/>
        <v>715.55</v>
      </c>
      <c r="L36" s="61">
        <f t="shared" si="6"/>
        <v>2432</v>
      </c>
      <c r="M36" s="61">
        <f t="shared" si="7"/>
        <v>5672</v>
      </c>
      <c r="N36" s="61">
        <v>0</v>
      </c>
      <c r="O36" s="61">
        <f t="shared" si="0"/>
        <v>16795.55</v>
      </c>
      <c r="P36" s="61">
        <v>25</v>
      </c>
      <c r="Q36" s="61">
        <v>5000</v>
      </c>
      <c r="R36" s="61"/>
      <c r="S36" s="61">
        <v>1195.92</v>
      </c>
      <c r="T36" s="61">
        <v>100</v>
      </c>
      <c r="U36" s="61">
        <f t="shared" si="8"/>
        <v>7400.9372916666662</v>
      </c>
      <c r="V36" s="61">
        <f t="shared" si="9"/>
        <v>13721.857291666667</v>
      </c>
      <c r="W36" s="61">
        <f t="shared" si="15"/>
        <v>4728</v>
      </c>
      <c r="X36" s="61">
        <f t="shared" si="16"/>
        <v>12067.55</v>
      </c>
      <c r="Y36" s="61">
        <f t="shared" si="11"/>
        <v>61550.142708333333</v>
      </c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</row>
    <row r="37" spans="1:79" s="9" customFormat="1" ht="30" customHeight="1" x14ac:dyDescent="0.2">
      <c r="A37" s="79">
        <v>28</v>
      </c>
      <c r="B37" s="47" t="s">
        <v>59</v>
      </c>
      <c r="C37" s="77" t="s">
        <v>49</v>
      </c>
      <c r="D37" s="47" t="s">
        <v>12</v>
      </c>
      <c r="E37" s="47" t="s">
        <v>17</v>
      </c>
      <c r="F37" s="47" t="s">
        <v>83</v>
      </c>
      <c r="G37" s="63">
        <v>50000</v>
      </c>
      <c r="H37" s="61">
        <f t="shared" si="12"/>
        <v>45532.55</v>
      </c>
      <c r="I37" s="61">
        <f t="shared" si="3"/>
        <v>1435</v>
      </c>
      <c r="J37" s="61">
        <f t="shared" si="4"/>
        <v>3549.9999999999995</v>
      </c>
      <c r="K37" s="61">
        <f t="shared" si="5"/>
        <v>550</v>
      </c>
      <c r="L37" s="61">
        <f t="shared" si="6"/>
        <v>1520</v>
      </c>
      <c r="M37" s="61">
        <f t="shared" si="7"/>
        <v>3545.0000000000005</v>
      </c>
      <c r="N37" s="61">
        <v>1512.45</v>
      </c>
      <c r="O37" s="61">
        <f t="shared" si="0"/>
        <v>12112.45</v>
      </c>
      <c r="P37" s="61">
        <v>25</v>
      </c>
      <c r="Q37" s="61"/>
      <c r="R37" s="61"/>
      <c r="S37" s="61">
        <v>797.28</v>
      </c>
      <c r="T37" s="61">
        <v>100</v>
      </c>
      <c r="U37" s="61">
        <f t="shared" si="8"/>
        <v>1627.132375000001</v>
      </c>
      <c r="V37" s="61">
        <f t="shared" si="9"/>
        <v>2549.4123750000008</v>
      </c>
      <c r="W37" s="61">
        <f t="shared" si="15"/>
        <v>4467.45</v>
      </c>
      <c r="X37" s="61">
        <f t="shared" si="16"/>
        <v>7645</v>
      </c>
      <c r="Y37" s="61">
        <f t="shared" si="11"/>
        <v>42983.137625000003</v>
      </c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</row>
    <row r="38" spans="1:79" s="9" customFormat="1" ht="30" customHeight="1" x14ac:dyDescent="0.2">
      <c r="A38" s="79">
        <v>29</v>
      </c>
      <c r="B38" s="47" t="s">
        <v>82</v>
      </c>
      <c r="C38" s="77" t="s">
        <v>49</v>
      </c>
      <c r="D38" s="47" t="s">
        <v>139</v>
      </c>
      <c r="E38" s="47" t="s">
        <v>33</v>
      </c>
      <c r="F38" s="47" t="s">
        <v>83</v>
      </c>
      <c r="G38" s="63">
        <v>50000</v>
      </c>
      <c r="H38" s="61">
        <f t="shared" si="12"/>
        <v>47045</v>
      </c>
      <c r="I38" s="61">
        <f t="shared" si="3"/>
        <v>1435</v>
      </c>
      <c r="J38" s="61">
        <f t="shared" si="4"/>
        <v>3549.9999999999995</v>
      </c>
      <c r="K38" s="61">
        <f t="shared" si="5"/>
        <v>550</v>
      </c>
      <c r="L38" s="61">
        <f t="shared" si="6"/>
        <v>1520</v>
      </c>
      <c r="M38" s="61">
        <f t="shared" si="7"/>
        <v>3545.0000000000005</v>
      </c>
      <c r="N38" s="61">
        <v>0</v>
      </c>
      <c r="O38" s="61">
        <f t="shared" si="0"/>
        <v>10600</v>
      </c>
      <c r="P38" s="61">
        <v>25</v>
      </c>
      <c r="Q38" s="61"/>
      <c r="R38" s="61">
        <v>451.35</v>
      </c>
      <c r="S38" s="61">
        <v>398.64</v>
      </c>
      <c r="T38" s="61">
        <v>100</v>
      </c>
      <c r="U38" s="61">
        <f t="shared" si="8"/>
        <v>1853.9998749999997</v>
      </c>
      <c r="V38" s="61">
        <f t="shared" si="9"/>
        <v>2828.9898749999998</v>
      </c>
      <c r="W38" s="61">
        <f t="shared" si="15"/>
        <v>2955</v>
      </c>
      <c r="X38" s="61">
        <f t="shared" si="16"/>
        <v>7645</v>
      </c>
      <c r="Y38" s="61">
        <f t="shared" si="11"/>
        <v>44216.010125000001</v>
      </c>
      <c r="Z38" s="14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</row>
    <row r="39" spans="1:79" s="9" customFormat="1" ht="30" customHeight="1" x14ac:dyDescent="0.2">
      <c r="A39" s="79">
        <v>30</v>
      </c>
      <c r="B39" s="47" t="s">
        <v>60</v>
      </c>
      <c r="C39" s="77" t="s">
        <v>49</v>
      </c>
      <c r="D39" s="47" t="s">
        <v>139</v>
      </c>
      <c r="E39" s="47" t="s">
        <v>31</v>
      </c>
      <c r="F39" s="47" t="s">
        <v>83</v>
      </c>
      <c r="G39" s="63">
        <v>90000</v>
      </c>
      <c r="H39" s="61">
        <f t="shared" si="12"/>
        <v>84681</v>
      </c>
      <c r="I39" s="61">
        <f t="shared" si="3"/>
        <v>2583</v>
      </c>
      <c r="J39" s="61">
        <f t="shared" si="4"/>
        <v>6389.9999999999991</v>
      </c>
      <c r="K39" s="61">
        <f t="shared" si="5"/>
        <v>715.55</v>
      </c>
      <c r="L39" s="61">
        <f t="shared" si="6"/>
        <v>2736</v>
      </c>
      <c r="M39" s="61">
        <f t="shared" si="7"/>
        <v>6381</v>
      </c>
      <c r="N39" s="61">
        <v>0</v>
      </c>
      <c r="O39" s="61">
        <f t="shared" si="0"/>
        <v>18805.55</v>
      </c>
      <c r="P39" s="61">
        <v>25</v>
      </c>
      <c r="Q39" s="61"/>
      <c r="R39" s="61"/>
      <c r="S39" s="61"/>
      <c r="T39" s="61">
        <v>100</v>
      </c>
      <c r="U39" s="61">
        <f t="shared" si="8"/>
        <v>9753.1872916666671</v>
      </c>
      <c r="V39" s="61">
        <f t="shared" si="9"/>
        <v>9878.1872916666671</v>
      </c>
      <c r="W39" s="61">
        <f t="shared" si="15"/>
        <v>5319</v>
      </c>
      <c r="X39" s="61">
        <f t="shared" si="16"/>
        <v>13486.55</v>
      </c>
      <c r="Y39" s="61">
        <f t="shared" si="11"/>
        <v>74802.812708333338</v>
      </c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</row>
    <row r="40" spans="1:79" s="9" customFormat="1" ht="30" customHeight="1" x14ac:dyDescent="0.2">
      <c r="A40" s="79">
        <v>31</v>
      </c>
      <c r="B40" s="47" t="s">
        <v>61</v>
      </c>
      <c r="C40" s="77" t="s">
        <v>49</v>
      </c>
      <c r="D40" s="47" t="s">
        <v>139</v>
      </c>
      <c r="E40" s="47" t="s">
        <v>31</v>
      </c>
      <c r="F40" s="47" t="s">
        <v>83</v>
      </c>
      <c r="G40" s="63">
        <v>60000</v>
      </c>
      <c r="H40" s="61">
        <f t="shared" si="12"/>
        <v>56454</v>
      </c>
      <c r="I40" s="61">
        <f t="shared" si="3"/>
        <v>1722</v>
      </c>
      <c r="J40" s="61">
        <f t="shared" si="4"/>
        <v>4260</v>
      </c>
      <c r="K40" s="61">
        <f t="shared" si="5"/>
        <v>660.00000000000011</v>
      </c>
      <c r="L40" s="61">
        <f t="shared" si="6"/>
        <v>1824</v>
      </c>
      <c r="M40" s="61">
        <f t="shared" si="7"/>
        <v>4254</v>
      </c>
      <c r="N40" s="61">
        <v>0</v>
      </c>
      <c r="O40" s="61">
        <f t="shared" si="0"/>
        <v>12720</v>
      </c>
      <c r="P40" s="61">
        <v>25</v>
      </c>
      <c r="Q40" s="61"/>
      <c r="R40" s="61"/>
      <c r="S40" s="61"/>
      <c r="T40" s="61">
        <v>100</v>
      </c>
      <c r="U40" s="61">
        <f t="shared" si="8"/>
        <v>3486.6498333333329</v>
      </c>
      <c r="V40" s="61">
        <f t="shared" si="9"/>
        <v>3611.6498333333329</v>
      </c>
      <c r="W40" s="61">
        <f t="shared" si="15"/>
        <v>3546</v>
      </c>
      <c r="X40" s="61">
        <f t="shared" si="16"/>
        <v>9174</v>
      </c>
      <c r="Y40" s="61">
        <f t="shared" si="11"/>
        <v>52842.350166666671</v>
      </c>
      <c r="Z40" s="14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</row>
    <row r="41" spans="1:79" s="9" customFormat="1" ht="30" customHeight="1" x14ac:dyDescent="0.2">
      <c r="A41" s="79">
        <v>32</v>
      </c>
      <c r="B41" s="47" t="s">
        <v>62</v>
      </c>
      <c r="C41" s="77" t="s">
        <v>49</v>
      </c>
      <c r="D41" s="47" t="s">
        <v>92</v>
      </c>
      <c r="E41" s="47" t="s">
        <v>40</v>
      </c>
      <c r="F41" s="47" t="s">
        <v>83</v>
      </c>
      <c r="G41" s="63">
        <v>65000</v>
      </c>
      <c r="H41" s="61">
        <f t="shared" si="12"/>
        <v>59646.05</v>
      </c>
      <c r="I41" s="61">
        <f t="shared" si="3"/>
        <v>1865.5</v>
      </c>
      <c r="J41" s="61">
        <f t="shared" si="4"/>
        <v>4615</v>
      </c>
      <c r="K41" s="61">
        <f t="shared" si="5"/>
        <v>715.00000000000011</v>
      </c>
      <c r="L41" s="61">
        <f t="shared" si="6"/>
        <v>1976</v>
      </c>
      <c r="M41" s="61">
        <f t="shared" si="7"/>
        <v>4608.5</v>
      </c>
      <c r="N41" s="61">
        <v>1512.45</v>
      </c>
      <c r="O41" s="61">
        <f t="shared" si="0"/>
        <v>15292.45</v>
      </c>
      <c r="P41" s="61">
        <v>25</v>
      </c>
      <c r="Q41" s="61">
        <v>2000</v>
      </c>
      <c r="R41" s="61"/>
      <c r="S41" s="61"/>
      <c r="T41" s="61">
        <v>100</v>
      </c>
      <c r="U41" s="61">
        <f t="shared" si="8"/>
        <v>4125.0598333333355</v>
      </c>
      <c r="V41" s="61">
        <f t="shared" si="9"/>
        <v>6250.0598333333355</v>
      </c>
      <c r="W41" s="61">
        <f t="shared" si="15"/>
        <v>5353.95</v>
      </c>
      <c r="X41" s="61">
        <f t="shared" si="16"/>
        <v>9938.5</v>
      </c>
      <c r="Y41" s="61">
        <f t="shared" si="11"/>
        <v>53395.990166666663</v>
      </c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</row>
    <row r="42" spans="1:79" s="9" customFormat="1" ht="30" customHeight="1" x14ac:dyDescent="0.2">
      <c r="A42" s="79">
        <v>33</v>
      </c>
      <c r="B42" s="47" t="s">
        <v>63</v>
      </c>
      <c r="C42" s="77" t="s">
        <v>49</v>
      </c>
      <c r="D42" s="47" t="s">
        <v>13</v>
      </c>
      <c r="E42" s="47" t="s">
        <v>40</v>
      </c>
      <c r="F42" s="47" t="s">
        <v>83</v>
      </c>
      <c r="G42" s="63">
        <v>65000</v>
      </c>
      <c r="H42" s="61">
        <f t="shared" si="12"/>
        <v>61158.5</v>
      </c>
      <c r="I42" s="61">
        <f t="shared" si="3"/>
        <v>1865.5</v>
      </c>
      <c r="J42" s="61">
        <f t="shared" si="4"/>
        <v>4615</v>
      </c>
      <c r="K42" s="61">
        <f t="shared" si="5"/>
        <v>715.00000000000011</v>
      </c>
      <c r="L42" s="61">
        <f t="shared" si="6"/>
        <v>1976</v>
      </c>
      <c r="M42" s="61">
        <f t="shared" si="7"/>
        <v>4608.5</v>
      </c>
      <c r="N42" s="61">
        <v>0</v>
      </c>
      <c r="O42" s="61">
        <f t="shared" si="0"/>
        <v>13780</v>
      </c>
      <c r="P42" s="61">
        <v>25</v>
      </c>
      <c r="Q42" s="61"/>
      <c r="R42" s="61">
        <v>1053.1500000000001</v>
      </c>
      <c r="S42" s="61"/>
      <c r="T42" s="61">
        <v>100</v>
      </c>
      <c r="U42" s="61">
        <f t="shared" si="8"/>
        <v>4427.5498333333335</v>
      </c>
      <c r="V42" s="61">
        <f t="shared" si="9"/>
        <v>5605.699833333334</v>
      </c>
      <c r="W42" s="61">
        <f t="shared" si="15"/>
        <v>3841.5</v>
      </c>
      <c r="X42" s="61">
        <f t="shared" si="16"/>
        <v>9938.5</v>
      </c>
      <c r="Y42" s="61">
        <f t="shared" si="11"/>
        <v>55552.800166666668</v>
      </c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</row>
    <row r="43" spans="1:79" s="9" customFormat="1" ht="30" customHeight="1" x14ac:dyDescent="0.2">
      <c r="A43" s="79">
        <v>34</v>
      </c>
      <c r="B43" s="47" t="s">
        <v>64</v>
      </c>
      <c r="C43" s="77" t="s">
        <v>50</v>
      </c>
      <c r="D43" s="47" t="s">
        <v>14</v>
      </c>
      <c r="E43" s="47" t="s">
        <v>19</v>
      </c>
      <c r="F43" s="47" t="s">
        <v>83</v>
      </c>
      <c r="G43" s="63">
        <v>90000</v>
      </c>
      <c r="H43" s="61">
        <f t="shared" si="12"/>
        <v>84681</v>
      </c>
      <c r="I43" s="61">
        <f t="shared" si="3"/>
        <v>2583</v>
      </c>
      <c r="J43" s="61">
        <f t="shared" si="4"/>
        <v>6389.9999999999991</v>
      </c>
      <c r="K43" s="61">
        <f t="shared" si="5"/>
        <v>715.55</v>
      </c>
      <c r="L43" s="61">
        <f t="shared" si="6"/>
        <v>2736</v>
      </c>
      <c r="M43" s="61">
        <f t="shared" si="7"/>
        <v>6381</v>
      </c>
      <c r="N43" s="61">
        <v>0</v>
      </c>
      <c r="O43" s="61">
        <f t="shared" si="0"/>
        <v>18805.55</v>
      </c>
      <c r="P43" s="61">
        <v>25</v>
      </c>
      <c r="Q43" s="61"/>
      <c r="R43" s="61"/>
      <c r="S43" s="61"/>
      <c r="T43" s="61">
        <v>100</v>
      </c>
      <c r="U43" s="61">
        <f t="shared" si="8"/>
        <v>9753.1872916666671</v>
      </c>
      <c r="V43" s="61">
        <f t="shared" si="9"/>
        <v>9878.1872916666671</v>
      </c>
      <c r="W43" s="61">
        <f t="shared" si="15"/>
        <v>5319</v>
      </c>
      <c r="X43" s="61">
        <f t="shared" si="16"/>
        <v>13486.55</v>
      </c>
      <c r="Y43" s="61">
        <f t="shared" si="11"/>
        <v>74802.812708333338</v>
      </c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</row>
    <row r="44" spans="1:79" s="9" customFormat="1" ht="30" customHeight="1" x14ac:dyDescent="0.2">
      <c r="A44" s="79">
        <v>35</v>
      </c>
      <c r="B44" s="47" t="s">
        <v>65</v>
      </c>
      <c r="C44" s="77" t="s">
        <v>50</v>
      </c>
      <c r="D44" s="47" t="s">
        <v>14</v>
      </c>
      <c r="E44" s="47" t="s">
        <v>19</v>
      </c>
      <c r="F44" s="47" t="s">
        <v>83</v>
      </c>
      <c r="G44" s="63">
        <v>90000</v>
      </c>
      <c r="H44" s="61">
        <f t="shared" si="12"/>
        <v>84681</v>
      </c>
      <c r="I44" s="61">
        <f t="shared" si="3"/>
        <v>2583</v>
      </c>
      <c r="J44" s="61">
        <f t="shared" si="4"/>
        <v>6389.9999999999991</v>
      </c>
      <c r="K44" s="61">
        <f t="shared" si="5"/>
        <v>715.55</v>
      </c>
      <c r="L44" s="61">
        <f t="shared" si="6"/>
        <v>2736</v>
      </c>
      <c r="M44" s="61">
        <f t="shared" si="7"/>
        <v>6381</v>
      </c>
      <c r="N44" s="61">
        <v>0</v>
      </c>
      <c r="O44" s="61">
        <f t="shared" si="0"/>
        <v>18805.55</v>
      </c>
      <c r="P44" s="61">
        <v>25</v>
      </c>
      <c r="Q44" s="61"/>
      <c r="R44" s="61">
        <v>802.4</v>
      </c>
      <c r="S44" s="61"/>
      <c r="T44" s="61">
        <v>100</v>
      </c>
      <c r="U44" s="61">
        <f t="shared" si="8"/>
        <v>9753.1872916666671</v>
      </c>
      <c r="V44" s="61">
        <f t="shared" si="9"/>
        <v>10680.587291666667</v>
      </c>
      <c r="W44" s="61">
        <f t="shared" si="15"/>
        <v>5319</v>
      </c>
      <c r="X44" s="61">
        <f t="shared" si="16"/>
        <v>13486.55</v>
      </c>
      <c r="Y44" s="61">
        <f t="shared" si="11"/>
        <v>74000.41270833333</v>
      </c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</row>
    <row r="45" spans="1:79" s="9" customFormat="1" ht="30" customHeight="1" x14ac:dyDescent="0.2">
      <c r="A45" s="79">
        <v>36</v>
      </c>
      <c r="B45" s="47" t="s">
        <v>66</v>
      </c>
      <c r="C45" s="77" t="s">
        <v>49</v>
      </c>
      <c r="D45" s="47" t="s">
        <v>139</v>
      </c>
      <c r="E45" s="47" t="s">
        <v>31</v>
      </c>
      <c r="F45" s="47" t="s">
        <v>83</v>
      </c>
      <c r="G45" s="63">
        <v>50000</v>
      </c>
      <c r="H45" s="61">
        <f t="shared" si="12"/>
        <v>47045</v>
      </c>
      <c r="I45" s="61">
        <f t="shared" si="3"/>
        <v>1435</v>
      </c>
      <c r="J45" s="61">
        <f t="shared" si="4"/>
        <v>3549.9999999999995</v>
      </c>
      <c r="K45" s="61">
        <f t="shared" si="5"/>
        <v>550</v>
      </c>
      <c r="L45" s="61">
        <f t="shared" si="6"/>
        <v>1520</v>
      </c>
      <c r="M45" s="61">
        <f t="shared" si="7"/>
        <v>3545.0000000000005</v>
      </c>
      <c r="N45" s="61">
        <v>0</v>
      </c>
      <c r="O45" s="61">
        <f t="shared" si="0"/>
        <v>10600</v>
      </c>
      <c r="P45" s="61">
        <v>25</v>
      </c>
      <c r="Q45" s="61"/>
      <c r="R45" s="61"/>
      <c r="S45" s="61"/>
      <c r="T45" s="61">
        <v>100</v>
      </c>
      <c r="U45" s="61">
        <f t="shared" si="8"/>
        <v>1853.9998749999997</v>
      </c>
      <c r="V45" s="61">
        <f t="shared" si="9"/>
        <v>1978.9998749999997</v>
      </c>
      <c r="W45" s="61">
        <f t="shared" si="15"/>
        <v>2955</v>
      </c>
      <c r="X45" s="61">
        <f t="shared" si="16"/>
        <v>7645</v>
      </c>
      <c r="Y45" s="61">
        <f t="shared" si="11"/>
        <v>45066.000124999999</v>
      </c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</row>
    <row r="46" spans="1:79" s="9" customFormat="1" ht="30" customHeight="1" x14ac:dyDescent="0.2">
      <c r="A46" s="79">
        <v>37</v>
      </c>
      <c r="B46" s="47" t="s">
        <v>67</v>
      </c>
      <c r="C46" s="77" t="s">
        <v>50</v>
      </c>
      <c r="D46" s="47" t="s">
        <v>13</v>
      </c>
      <c r="E46" s="47" t="s">
        <v>37</v>
      </c>
      <c r="F46" s="47" t="s">
        <v>83</v>
      </c>
      <c r="G46" s="63">
        <v>65000</v>
      </c>
      <c r="H46" s="61">
        <f t="shared" si="12"/>
        <v>61158.5</v>
      </c>
      <c r="I46" s="61">
        <f t="shared" si="3"/>
        <v>1865.5</v>
      </c>
      <c r="J46" s="61">
        <f t="shared" si="4"/>
        <v>4615</v>
      </c>
      <c r="K46" s="61">
        <f t="shared" si="5"/>
        <v>715.00000000000011</v>
      </c>
      <c r="L46" s="61">
        <f t="shared" si="6"/>
        <v>1976</v>
      </c>
      <c r="M46" s="61">
        <f t="shared" si="7"/>
        <v>4608.5</v>
      </c>
      <c r="N46" s="61">
        <v>0</v>
      </c>
      <c r="O46" s="61">
        <f t="shared" si="0"/>
        <v>13780</v>
      </c>
      <c r="P46" s="61">
        <v>25</v>
      </c>
      <c r="Q46" s="61"/>
      <c r="R46" s="61">
        <v>1053.1500000000001</v>
      </c>
      <c r="S46" s="61">
        <v>1594.56</v>
      </c>
      <c r="T46" s="61">
        <v>100</v>
      </c>
      <c r="U46" s="61">
        <f t="shared" si="8"/>
        <v>4427.5498333333335</v>
      </c>
      <c r="V46" s="61">
        <f t="shared" si="9"/>
        <v>7200.2598333333335</v>
      </c>
      <c r="W46" s="61">
        <f t="shared" si="15"/>
        <v>3841.5</v>
      </c>
      <c r="X46" s="61">
        <f t="shared" si="16"/>
        <v>9938.5</v>
      </c>
      <c r="Y46" s="61">
        <f t="shared" si="11"/>
        <v>53958.24016666667</v>
      </c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</row>
    <row r="47" spans="1:79" s="9" customFormat="1" ht="30" customHeight="1" x14ac:dyDescent="0.2">
      <c r="A47" s="79">
        <v>38</v>
      </c>
      <c r="B47" s="47" t="s">
        <v>68</v>
      </c>
      <c r="C47" s="77" t="s">
        <v>50</v>
      </c>
      <c r="D47" s="47" t="s">
        <v>139</v>
      </c>
      <c r="E47" s="47" t="s">
        <v>37</v>
      </c>
      <c r="F47" s="47" t="s">
        <v>83</v>
      </c>
      <c r="G47" s="63">
        <v>70000</v>
      </c>
      <c r="H47" s="61">
        <f t="shared" si="12"/>
        <v>65863</v>
      </c>
      <c r="I47" s="61">
        <f t="shared" si="3"/>
        <v>2009</v>
      </c>
      <c r="J47" s="61">
        <f t="shared" si="4"/>
        <v>4970</v>
      </c>
      <c r="K47" s="61">
        <f t="shared" si="5"/>
        <v>715.55</v>
      </c>
      <c r="L47" s="61">
        <f t="shared" si="6"/>
        <v>2128</v>
      </c>
      <c r="M47" s="61">
        <f t="shared" si="7"/>
        <v>4963</v>
      </c>
      <c r="N47" s="61">
        <v>0</v>
      </c>
      <c r="O47" s="61">
        <f t="shared" si="0"/>
        <v>14785.55</v>
      </c>
      <c r="P47" s="61">
        <v>25</v>
      </c>
      <c r="Q47" s="61"/>
      <c r="R47" s="61"/>
      <c r="S47" s="61">
        <v>1195.92</v>
      </c>
      <c r="T47" s="61">
        <v>100</v>
      </c>
      <c r="U47" s="61">
        <f t="shared" si="8"/>
        <v>5368.4498333333331</v>
      </c>
      <c r="V47" s="61">
        <f t="shared" si="9"/>
        <v>6689.3698333333332</v>
      </c>
      <c r="W47" s="61">
        <f t="shared" si="15"/>
        <v>4137</v>
      </c>
      <c r="X47" s="61">
        <f t="shared" si="16"/>
        <v>10648.55</v>
      </c>
      <c r="Y47" s="61">
        <f t="shared" si="11"/>
        <v>59173.63016666667</v>
      </c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</row>
    <row r="48" spans="1:79" s="9" customFormat="1" ht="30" customHeight="1" x14ac:dyDescent="0.2">
      <c r="A48" s="79">
        <v>39</v>
      </c>
      <c r="B48" s="47" t="s">
        <v>69</v>
      </c>
      <c r="C48" s="77" t="s">
        <v>50</v>
      </c>
      <c r="D48" s="47" t="s">
        <v>13</v>
      </c>
      <c r="E48" s="47" t="s">
        <v>38</v>
      </c>
      <c r="F48" s="47" t="s">
        <v>83</v>
      </c>
      <c r="G48" s="63">
        <v>80000</v>
      </c>
      <c r="H48" s="61">
        <f t="shared" si="12"/>
        <v>75272</v>
      </c>
      <c r="I48" s="61">
        <f t="shared" si="3"/>
        <v>2296</v>
      </c>
      <c r="J48" s="61">
        <f t="shared" si="4"/>
        <v>5679.9999999999991</v>
      </c>
      <c r="K48" s="61">
        <f t="shared" si="5"/>
        <v>715.55</v>
      </c>
      <c r="L48" s="61">
        <f t="shared" si="6"/>
        <v>2432</v>
      </c>
      <c r="M48" s="61">
        <f t="shared" si="7"/>
        <v>5672</v>
      </c>
      <c r="N48" s="61">
        <v>0</v>
      </c>
      <c r="O48" s="61">
        <f t="shared" si="0"/>
        <v>16795.55</v>
      </c>
      <c r="P48" s="61">
        <v>25</v>
      </c>
      <c r="Q48" s="61">
        <v>1867.47</v>
      </c>
      <c r="R48" s="61">
        <v>1053.1500000000001</v>
      </c>
      <c r="S48" s="61">
        <v>797.28</v>
      </c>
      <c r="T48" s="61">
        <v>100</v>
      </c>
      <c r="U48" s="61">
        <f t="shared" si="8"/>
        <v>7400.9372916666662</v>
      </c>
      <c r="V48" s="61">
        <f t="shared" si="9"/>
        <v>11243.837291666667</v>
      </c>
      <c r="W48" s="61">
        <f t="shared" si="15"/>
        <v>4728</v>
      </c>
      <c r="X48" s="61">
        <f t="shared" si="16"/>
        <v>12067.55</v>
      </c>
      <c r="Y48" s="61">
        <f t="shared" si="11"/>
        <v>64028.16270833333</v>
      </c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</row>
    <row r="49" spans="1:79" s="9" customFormat="1" ht="30" customHeight="1" x14ac:dyDescent="0.2">
      <c r="A49" s="79">
        <v>40</v>
      </c>
      <c r="B49" s="47" t="s">
        <v>70</v>
      </c>
      <c r="C49" s="77" t="s">
        <v>50</v>
      </c>
      <c r="D49" s="47" t="s">
        <v>13</v>
      </c>
      <c r="E49" s="47" t="s">
        <v>38</v>
      </c>
      <c r="F49" s="47" t="s">
        <v>83</v>
      </c>
      <c r="G49" s="63">
        <v>65000</v>
      </c>
      <c r="H49" s="61">
        <f t="shared" si="12"/>
        <v>61158.5</v>
      </c>
      <c r="I49" s="61">
        <f t="shared" si="3"/>
        <v>1865.5</v>
      </c>
      <c r="J49" s="61">
        <f t="shared" si="4"/>
        <v>4615</v>
      </c>
      <c r="K49" s="61">
        <f t="shared" si="5"/>
        <v>715.00000000000011</v>
      </c>
      <c r="L49" s="61">
        <f t="shared" si="6"/>
        <v>1976</v>
      </c>
      <c r="M49" s="61">
        <f t="shared" si="7"/>
        <v>4608.5</v>
      </c>
      <c r="N49" s="61">
        <v>0</v>
      </c>
      <c r="O49" s="61">
        <f t="shared" si="0"/>
        <v>13780</v>
      </c>
      <c r="P49" s="61">
        <v>25</v>
      </c>
      <c r="Q49" s="61"/>
      <c r="R49" s="61">
        <v>100.3</v>
      </c>
      <c r="S49" s="61"/>
      <c r="T49" s="61">
        <v>100</v>
      </c>
      <c r="U49" s="61">
        <f t="shared" si="8"/>
        <v>4427.5498333333335</v>
      </c>
      <c r="V49" s="61">
        <f t="shared" si="9"/>
        <v>4652.8498333333337</v>
      </c>
      <c r="W49" s="61">
        <f t="shared" si="15"/>
        <v>3841.5</v>
      </c>
      <c r="X49" s="61">
        <f t="shared" si="16"/>
        <v>9938.5</v>
      </c>
      <c r="Y49" s="61">
        <f t="shared" si="11"/>
        <v>56505.650166666666</v>
      </c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</row>
    <row r="50" spans="1:79" s="10" customFormat="1" ht="30" customHeight="1" x14ac:dyDescent="0.2">
      <c r="A50" s="79">
        <v>41</v>
      </c>
      <c r="B50" s="47" t="s">
        <v>96</v>
      </c>
      <c r="C50" s="77" t="s">
        <v>50</v>
      </c>
      <c r="D50" s="47" t="s">
        <v>14</v>
      </c>
      <c r="E50" s="47" t="s">
        <v>19</v>
      </c>
      <c r="F50" s="47" t="s">
        <v>83</v>
      </c>
      <c r="G50" s="63">
        <v>75000</v>
      </c>
      <c r="H50" s="61">
        <f t="shared" si="12"/>
        <v>70567.5</v>
      </c>
      <c r="I50" s="61">
        <f t="shared" si="3"/>
        <v>2152.5</v>
      </c>
      <c r="J50" s="61">
        <f t="shared" si="4"/>
        <v>5324.9999999999991</v>
      </c>
      <c r="K50" s="61">
        <f t="shared" si="5"/>
        <v>715.55</v>
      </c>
      <c r="L50" s="61">
        <f t="shared" si="6"/>
        <v>2280</v>
      </c>
      <c r="M50" s="61">
        <f t="shared" si="7"/>
        <v>5317.5</v>
      </c>
      <c r="N50" s="61">
        <v>0</v>
      </c>
      <c r="O50" s="61">
        <f t="shared" si="0"/>
        <v>15790.55</v>
      </c>
      <c r="P50" s="61">
        <v>25</v>
      </c>
      <c r="Q50" s="61"/>
      <c r="R50" s="61"/>
      <c r="S50" s="61">
        <v>398.4</v>
      </c>
      <c r="T50" s="61">
        <v>100</v>
      </c>
      <c r="U50" s="61">
        <f t="shared" si="8"/>
        <v>6309.3498333333337</v>
      </c>
      <c r="V50" s="61">
        <f t="shared" si="9"/>
        <v>6832.7498333333333</v>
      </c>
      <c r="W50" s="61">
        <f>+I50+L50+N50</f>
        <v>4432.5</v>
      </c>
      <c r="X50" s="61">
        <f>+J50+K50+M50</f>
        <v>11358.05</v>
      </c>
      <c r="Y50" s="61">
        <f t="shared" si="11"/>
        <v>63734.750166666665</v>
      </c>
    </row>
    <row r="51" spans="1:79" s="10" customFormat="1" ht="30" customHeight="1" x14ac:dyDescent="0.2">
      <c r="A51" s="79">
        <v>42</v>
      </c>
      <c r="B51" s="47" t="s">
        <v>97</v>
      </c>
      <c r="C51" s="77" t="s">
        <v>50</v>
      </c>
      <c r="D51" s="47" t="s">
        <v>14</v>
      </c>
      <c r="E51" s="47" t="s">
        <v>19</v>
      </c>
      <c r="F51" s="47" t="s">
        <v>83</v>
      </c>
      <c r="G51" s="63">
        <v>95000</v>
      </c>
      <c r="H51" s="61">
        <f t="shared" si="12"/>
        <v>89385.5</v>
      </c>
      <c r="I51" s="61">
        <f t="shared" si="3"/>
        <v>2726.5</v>
      </c>
      <c r="J51" s="61">
        <f t="shared" si="4"/>
        <v>6744.9999999999991</v>
      </c>
      <c r="K51" s="61">
        <f t="shared" si="5"/>
        <v>715.55</v>
      </c>
      <c r="L51" s="61">
        <f t="shared" si="6"/>
        <v>2888</v>
      </c>
      <c r="M51" s="61">
        <f t="shared" si="7"/>
        <v>6735.5</v>
      </c>
      <c r="N51" s="61">
        <v>0</v>
      </c>
      <c r="O51" s="61">
        <f t="shared" si="0"/>
        <v>19810.55</v>
      </c>
      <c r="P51" s="61">
        <v>25</v>
      </c>
      <c r="Q51" s="61"/>
      <c r="R51" s="61"/>
      <c r="S51" s="61">
        <v>1195.92</v>
      </c>
      <c r="T51" s="61">
        <v>100</v>
      </c>
      <c r="U51" s="61">
        <f t="shared" si="8"/>
        <v>10929.312291666667</v>
      </c>
      <c r="V51" s="61">
        <f t="shared" si="9"/>
        <v>12250.232291666667</v>
      </c>
      <c r="W51" s="61">
        <f>+I51+L51+N51</f>
        <v>5614.5</v>
      </c>
      <c r="X51" s="61">
        <f>+J51+K51+M51</f>
        <v>14196.05</v>
      </c>
      <c r="Y51" s="61">
        <f t="shared" si="11"/>
        <v>77135.267708333326</v>
      </c>
    </row>
    <row r="52" spans="1:79" s="9" customFormat="1" ht="30" customHeight="1" x14ac:dyDescent="0.2">
      <c r="A52" s="79">
        <v>43</v>
      </c>
      <c r="B52" s="47" t="s">
        <v>74</v>
      </c>
      <c r="C52" s="77" t="s">
        <v>49</v>
      </c>
      <c r="D52" s="47" t="s">
        <v>15</v>
      </c>
      <c r="E52" s="47" t="s">
        <v>18</v>
      </c>
      <c r="F52" s="47" t="s">
        <v>83</v>
      </c>
      <c r="G52" s="63">
        <v>150000</v>
      </c>
      <c r="H52" s="61">
        <f t="shared" si="12"/>
        <v>139622.54999999999</v>
      </c>
      <c r="I52" s="61">
        <f t="shared" si="3"/>
        <v>4305</v>
      </c>
      <c r="J52" s="61">
        <f t="shared" si="4"/>
        <v>10649.999999999998</v>
      </c>
      <c r="K52" s="61">
        <f t="shared" si="5"/>
        <v>715.55</v>
      </c>
      <c r="L52" s="61">
        <f t="shared" si="6"/>
        <v>4560</v>
      </c>
      <c r="M52" s="61">
        <f t="shared" si="7"/>
        <v>10635</v>
      </c>
      <c r="N52" s="61">
        <v>1512.45</v>
      </c>
      <c r="O52" s="61">
        <f t="shared" si="0"/>
        <v>32377.999999999996</v>
      </c>
      <c r="P52" s="61">
        <v>25</v>
      </c>
      <c r="Q52" s="61"/>
      <c r="R52" s="61"/>
      <c r="S52" s="61">
        <v>398.64</v>
      </c>
      <c r="T52" s="61">
        <v>100</v>
      </c>
      <c r="U52" s="61">
        <f t="shared" si="8"/>
        <v>23488.574791666662</v>
      </c>
      <c r="V52" s="61">
        <f t="shared" si="9"/>
        <v>24012.214791666662</v>
      </c>
      <c r="W52" s="61">
        <f>+I52+L52+N52</f>
        <v>10377.450000000001</v>
      </c>
      <c r="X52" s="61">
        <f t="shared" si="16"/>
        <v>22000.549999999996</v>
      </c>
      <c r="Y52" s="61">
        <f t="shared" si="11"/>
        <v>115610.33520833333</v>
      </c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</row>
    <row r="53" spans="1:79" s="9" customFormat="1" ht="30" customHeight="1" x14ac:dyDescent="0.2">
      <c r="A53" s="79">
        <v>44</v>
      </c>
      <c r="B53" s="54" t="s">
        <v>119</v>
      </c>
      <c r="C53" s="77" t="s">
        <v>50</v>
      </c>
      <c r="D53" s="47" t="s">
        <v>117</v>
      </c>
      <c r="E53" s="47" t="s">
        <v>120</v>
      </c>
      <c r="F53" s="47" t="s">
        <v>83</v>
      </c>
      <c r="G53" s="63">
        <v>53000</v>
      </c>
      <c r="H53" s="61">
        <f t="shared" si="12"/>
        <v>49867.7</v>
      </c>
      <c r="I53" s="61">
        <f t="shared" si="3"/>
        <v>1521.1</v>
      </c>
      <c r="J53" s="61">
        <f t="shared" si="4"/>
        <v>3762.9999999999995</v>
      </c>
      <c r="K53" s="61">
        <f t="shared" si="5"/>
        <v>583.00000000000011</v>
      </c>
      <c r="L53" s="61">
        <f t="shared" si="6"/>
        <v>1611.2</v>
      </c>
      <c r="M53" s="61">
        <f t="shared" si="7"/>
        <v>3757.7000000000003</v>
      </c>
      <c r="N53" s="61"/>
      <c r="O53" s="61">
        <f t="shared" si="0"/>
        <v>11236</v>
      </c>
      <c r="P53" s="61">
        <v>25</v>
      </c>
      <c r="Q53" s="61"/>
      <c r="R53" s="61">
        <v>1053.1500000000001</v>
      </c>
      <c r="S53" s="61"/>
      <c r="T53" s="61">
        <v>100</v>
      </c>
      <c r="U53" s="61">
        <f t="shared" si="8"/>
        <v>2277.4048749999988</v>
      </c>
      <c r="V53" s="61">
        <f t="shared" si="9"/>
        <v>3455.5548749999989</v>
      </c>
      <c r="W53" s="61">
        <f t="shared" ref="W53:W56" si="21">+I53+L53+N53</f>
        <v>3132.3</v>
      </c>
      <c r="X53" s="61">
        <f t="shared" ref="X53:X56" si="22">+J53+K53+M53</f>
        <v>8103.7000000000007</v>
      </c>
      <c r="Y53" s="61">
        <f t="shared" si="11"/>
        <v>46412.145125000003</v>
      </c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</row>
    <row r="54" spans="1:79" s="9" customFormat="1" ht="30" customHeight="1" x14ac:dyDescent="0.2">
      <c r="A54" s="79">
        <v>45</v>
      </c>
      <c r="B54" s="54" t="s">
        <v>121</v>
      </c>
      <c r="C54" s="77" t="s">
        <v>50</v>
      </c>
      <c r="D54" s="47" t="s">
        <v>117</v>
      </c>
      <c r="E54" s="47" t="s">
        <v>120</v>
      </c>
      <c r="F54" s="47" t="s">
        <v>83</v>
      </c>
      <c r="G54" s="63">
        <v>60000</v>
      </c>
      <c r="H54" s="61">
        <f t="shared" si="12"/>
        <v>54941.55</v>
      </c>
      <c r="I54" s="61">
        <f t="shared" si="3"/>
        <v>1722</v>
      </c>
      <c r="J54" s="61">
        <f t="shared" si="4"/>
        <v>4260</v>
      </c>
      <c r="K54" s="61">
        <f t="shared" si="5"/>
        <v>660.00000000000011</v>
      </c>
      <c r="L54" s="61">
        <f t="shared" si="6"/>
        <v>1824</v>
      </c>
      <c r="M54" s="61">
        <f t="shared" si="7"/>
        <v>4254</v>
      </c>
      <c r="N54" s="61">
        <v>1512.45</v>
      </c>
      <c r="O54" s="61">
        <f t="shared" si="0"/>
        <v>14232.45</v>
      </c>
      <c r="P54" s="61">
        <v>25</v>
      </c>
      <c r="Q54" s="61"/>
      <c r="R54" s="61">
        <v>351.05</v>
      </c>
      <c r="S54" s="61">
        <v>398.4</v>
      </c>
      <c r="T54" s="61">
        <v>100</v>
      </c>
      <c r="U54" s="61">
        <f t="shared" si="8"/>
        <v>3184.159833333335</v>
      </c>
      <c r="V54" s="61">
        <f t="shared" si="9"/>
        <v>4058.6098333333348</v>
      </c>
      <c r="W54" s="61">
        <f t="shared" si="21"/>
        <v>5058.45</v>
      </c>
      <c r="X54" s="61">
        <f t="shared" si="22"/>
        <v>9174</v>
      </c>
      <c r="Y54" s="61">
        <f t="shared" si="11"/>
        <v>50882.940166666667</v>
      </c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</row>
    <row r="55" spans="1:79" s="9" customFormat="1" ht="30" customHeight="1" x14ac:dyDescent="0.2">
      <c r="A55" s="79">
        <v>46</v>
      </c>
      <c r="B55" s="54" t="s">
        <v>122</v>
      </c>
      <c r="C55" s="77" t="s">
        <v>50</v>
      </c>
      <c r="D55" s="47" t="s">
        <v>91</v>
      </c>
      <c r="E55" s="54" t="s">
        <v>123</v>
      </c>
      <c r="F55" s="47" t="s">
        <v>83</v>
      </c>
      <c r="G55" s="63">
        <v>48000</v>
      </c>
      <c r="H55" s="61">
        <f t="shared" si="12"/>
        <v>45163.199999999997</v>
      </c>
      <c r="I55" s="61">
        <f t="shared" si="3"/>
        <v>1377.6</v>
      </c>
      <c r="J55" s="61">
        <f t="shared" si="4"/>
        <v>3407.9999999999995</v>
      </c>
      <c r="K55" s="61">
        <f t="shared" si="5"/>
        <v>528</v>
      </c>
      <c r="L55" s="61">
        <f t="shared" si="6"/>
        <v>1459.2</v>
      </c>
      <c r="M55" s="61">
        <f t="shared" si="7"/>
        <v>3403.2000000000003</v>
      </c>
      <c r="N55" s="61"/>
      <c r="O55" s="61">
        <f t="shared" si="0"/>
        <v>10176</v>
      </c>
      <c r="P55" s="61">
        <v>25</v>
      </c>
      <c r="Q55" s="61"/>
      <c r="R55" s="61">
        <v>1053.1500000000001</v>
      </c>
      <c r="S55" s="61"/>
      <c r="T55" s="61">
        <v>100</v>
      </c>
      <c r="U55" s="61">
        <f t="shared" si="8"/>
        <v>1571.7298749999989</v>
      </c>
      <c r="V55" s="61">
        <f t="shared" si="9"/>
        <v>2749.8798749999987</v>
      </c>
      <c r="W55" s="61">
        <f t="shared" si="21"/>
        <v>2836.8</v>
      </c>
      <c r="X55" s="61">
        <f t="shared" si="22"/>
        <v>7339.2</v>
      </c>
      <c r="Y55" s="61">
        <f t="shared" si="11"/>
        <v>42413.320124999998</v>
      </c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</row>
    <row r="56" spans="1:79" s="9" customFormat="1" ht="30" customHeight="1" x14ac:dyDescent="0.2">
      <c r="A56" s="79">
        <v>47</v>
      </c>
      <c r="B56" s="54" t="s">
        <v>124</v>
      </c>
      <c r="C56" s="77" t="s">
        <v>50</v>
      </c>
      <c r="D56" s="47" t="s">
        <v>16</v>
      </c>
      <c r="E56" s="54" t="s">
        <v>125</v>
      </c>
      <c r="F56" s="47" t="s">
        <v>83</v>
      </c>
      <c r="G56" s="63">
        <v>48000</v>
      </c>
      <c r="H56" s="61">
        <f t="shared" si="12"/>
        <v>45163.199999999997</v>
      </c>
      <c r="I56" s="61">
        <f t="shared" si="3"/>
        <v>1377.6</v>
      </c>
      <c r="J56" s="61">
        <f t="shared" si="4"/>
        <v>3407.9999999999995</v>
      </c>
      <c r="K56" s="61">
        <f t="shared" si="5"/>
        <v>528</v>
      </c>
      <c r="L56" s="61">
        <f t="shared" si="6"/>
        <v>1459.2</v>
      </c>
      <c r="M56" s="61">
        <f t="shared" si="7"/>
        <v>3403.2000000000003</v>
      </c>
      <c r="N56" s="61"/>
      <c r="O56" s="61">
        <f t="shared" si="0"/>
        <v>10176</v>
      </c>
      <c r="P56" s="61">
        <v>25</v>
      </c>
      <c r="Q56" s="61"/>
      <c r="R56" s="61"/>
      <c r="S56" s="61"/>
      <c r="T56" s="61">
        <v>100</v>
      </c>
      <c r="U56" s="61">
        <f t="shared" si="8"/>
        <v>1571.7298749999989</v>
      </c>
      <c r="V56" s="61">
        <f t="shared" si="9"/>
        <v>1696.7298749999989</v>
      </c>
      <c r="W56" s="61">
        <f t="shared" si="21"/>
        <v>2836.8</v>
      </c>
      <c r="X56" s="61">
        <f t="shared" si="22"/>
        <v>7339.2</v>
      </c>
      <c r="Y56" s="61">
        <f t="shared" si="11"/>
        <v>43466.470125</v>
      </c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</row>
    <row r="57" spans="1:79" s="9" customFormat="1" ht="30" customHeight="1" x14ac:dyDescent="0.2">
      <c r="A57" s="79">
        <v>48</v>
      </c>
      <c r="B57" s="47" t="s">
        <v>75</v>
      </c>
      <c r="C57" s="77" t="s">
        <v>49</v>
      </c>
      <c r="D57" s="47" t="s">
        <v>93</v>
      </c>
      <c r="E57" s="47" t="s">
        <v>36</v>
      </c>
      <c r="F57" s="47" t="s">
        <v>83</v>
      </c>
      <c r="G57" s="63">
        <v>48000</v>
      </c>
      <c r="H57" s="61">
        <f t="shared" si="12"/>
        <v>45163.199999999997</v>
      </c>
      <c r="I57" s="61">
        <f t="shared" si="3"/>
        <v>1377.6</v>
      </c>
      <c r="J57" s="61">
        <f t="shared" si="4"/>
        <v>3407.9999999999995</v>
      </c>
      <c r="K57" s="61">
        <f t="shared" si="5"/>
        <v>528</v>
      </c>
      <c r="L57" s="61">
        <f t="shared" si="6"/>
        <v>1459.2</v>
      </c>
      <c r="M57" s="61">
        <f t="shared" si="7"/>
        <v>3403.2000000000003</v>
      </c>
      <c r="N57" s="61">
        <v>0</v>
      </c>
      <c r="O57" s="61">
        <f t="shared" si="0"/>
        <v>10176</v>
      </c>
      <c r="P57" s="61">
        <v>25</v>
      </c>
      <c r="Q57" s="61">
        <v>10000</v>
      </c>
      <c r="R57" s="61">
        <v>200.6</v>
      </c>
      <c r="S57" s="61"/>
      <c r="T57" s="61">
        <v>100</v>
      </c>
      <c r="U57" s="61">
        <f t="shared" si="8"/>
        <v>1571.7298749999989</v>
      </c>
      <c r="V57" s="61">
        <f t="shared" si="9"/>
        <v>11897.329874999999</v>
      </c>
      <c r="W57" s="61">
        <f t="shared" si="15"/>
        <v>2836.8</v>
      </c>
      <c r="X57" s="61">
        <f t="shared" si="16"/>
        <v>7339.2</v>
      </c>
      <c r="Y57" s="61">
        <f t="shared" si="11"/>
        <v>33265.870125000001</v>
      </c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</row>
    <row r="58" spans="1:79" s="9" customFormat="1" ht="30" customHeight="1" x14ac:dyDescent="0.2">
      <c r="A58" s="79">
        <v>49</v>
      </c>
      <c r="B58" s="47" t="s">
        <v>71</v>
      </c>
      <c r="C58" s="77" t="s">
        <v>49</v>
      </c>
      <c r="D58" s="47" t="s">
        <v>91</v>
      </c>
      <c r="E58" s="47" t="s">
        <v>51</v>
      </c>
      <c r="F58" s="47" t="s">
        <v>83</v>
      </c>
      <c r="G58" s="63">
        <v>48000</v>
      </c>
      <c r="H58" s="61">
        <f t="shared" si="12"/>
        <v>45163.199999999997</v>
      </c>
      <c r="I58" s="61">
        <f t="shared" si="3"/>
        <v>1377.6</v>
      </c>
      <c r="J58" s="61">
        <f t="shared" si="4"/>
        <v>3407.9999999999995</v>
      </c>
      <c r="K58" s="61">
        <f t="shared" si="5"/>
        <v>528</v>
      </c>
      <c r="L58" s="61">
        <f t="shared" si="6"/>
        <v>1459.2</v>
      </c>
      <c r="M58" s="61">
        <f t="shared" si="7"/>
        <v>3403.2000000000003</v>
      </c>
      <c r="N58" s="61">
        <v>0</v>
      </c>
      <c r="O58" s="61">
        <f t="shared" si="0"/>
        <v>10176</v>
      </c>
      <c r="P58" s="61">
        <v>25</v>
      </c>
      <c r="Q58" s="61">
        <v>1000</v>
      </c>
      <c r="R58" s="61"/>
      <c r="S58" s="61"/>
      <c r="T58" s="61">
        <v>100</v>
      </c>
      <c r="U58" s="61">
        <f>IF((H58*12)&gt;867123.01,(79776+(((H58*12)-867123.01)*0.25))/12,IF((H58*12)&gt;624329.01,(31216+(((H58*12)-624329.01)*0.2))/12,IF((H58*12)&gt;416220.01,(((H58*12)-416220.01)*0.15)/12,0)))</f>
        <v>1571.7298749999989</v>
      </c>
      <c r="V58" s="61">
        <f t="shared" si="9"/>
        <v>2696.7298749999991</v>
      </c>
      <c r="W58" s="61">
        <f t="shared" si="15"/>
        <v>2836.8</v>
      </c>
      <c r="X58" s="61">
        <f t="shared" si="16"/>
        <v>7339.2</v>
      </c>
      <c r="Y58" s="61">
        <f t="shared" si="11"/>
        <v>42466.470125</v>
      </c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</row>
    <row r="59" spans="1:79" s="9" customFormat="1" ht="30" customHeight="1" x14ac:dyDescent="0.2">
      <c r="A59" s="79">
        <v>50</v>
      </c>
      <c r="B59" s="47" t="s">
        <v>72</v>
      </c>
      <c r="C59" s="77" t="s">
        <v>49</v>
      </c>
      <c r="D59" s="47" t="s">
        <v>32</v>
      </c>
      <c r="E59" s="47" t="s">
        <v>20</v>
      </c>
      <c r="F59" s="47" t="s">
        <v>83</v>
      </c>
      <c r="G59" s="63">
        <v>32000</v>
      </c>
      <c r="H59" s="61">
        <f t="shared" si="12"/>
        <v>30108.799999999999</v>
      </c>
      <c r="I59" s="61">
        <f t="shared" si="3"/>
        <v>918.4</v>
      </c>
      <c r="J59" s="61">
        <f t="shared" si="4"/>
        <v>2272</v>
      </c>
      <c r="K59" s="61">
        <f t="shared" si="5"/>
        <v>352.00000000000006</v>
      </c>
      <c r="L59" s="61">
        <f t="shared" si="6"/>
        <v>972.8</v>
      </c>
      <c r="M59" s="61">
        <f t="shared" si="7"/>
        <v>2268.8000000000002</v>
      </c>
      <c r="N59" s="61">
        <v>0</v>
      </c>
      <c r="O59" s="61">
        <f t="shared" si="0"/>
        <v>6784</v>
      </c>
      <c r="P59" s="61">
        <v>25</v>
      </c>
      <c r="Q59" s="61">
        <v>500</v>
      </c>
      <c r="R59" s="61"/>
      <c r="S59" s="61"/>
      <c r="T59" s="61">
        <v>100</v>
      </c>
      <c r="U59" s="61">
        <f t="shared" ref="U59:U60" si="23">IF((H59*12)&gt;867123.01,(79776+(((H59*12)-867123.01)*0.25))/12,IF((H59*12)&gt;624329.01,(31216+(((H59*12)-624329.01)*0.2))/12,IF((H59*12)&gt;416220.01,(((H59*12)-416220.01)*0.15)/12,0)))</f>
        <v>0</v>
      </c>
      <c r="V59" s="61">
        <f t="shared" si="9"/>
        <v>625</v>
      </c>
      <c r="W59" s="61">
        <f t="shared" si="15"/>
        <v>1891.1999999999998</v>
      </c>
      <c r="X59" s="61">
        <f t="shared" si="16"/>
        <v>4892.8</v>
      </c>
      <c r="Y59" s="61">
        <f t="shared" si="11"/>
        <v>29483.8</v>
      </c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</row>
    <row r="60" spans="1:79" s="9" customFormat="1" ht="30" customHeight="1" x14ac:dyDescent="0.2">
      <c r="A60" s="79">
        <v>51</v>
      </c>
      <c r="B60" s="47" t="s">
        <v>73</v>
      </c>
      <c r="C60" s="77" t="s">
        <v>50</v>
      </c>
      <c r="D60" s="47" t="s">
        <v>92</v>
      </c>
      <c r="E60" s="47" t="s">
        <v>20</v>
      </c>
      <c r="F60" s="47" t="s">
        <v>83</v>
      </c>
      <c r="G60" s="63">
        <v>32000</v>
      </c>
      <c r="H60" s="61">
        <f t="shared" si="12"/>
        <v>30108.799999999999</v>
      </c>
      <c r="I60" s="61">
        <f t="shared" si="3"/>
        <v>918.4</v>
      </c>
      <c r="J60" s="61">
        <f t="shared" si="4"/>
        <v>2272</v>
      </c>
      <c r="K60" s="61">
        <f t="shared" si="5"/>
        <v>352.00000000000006</v>
      </c>
      <c r="L60" s="61">
        <f t="shared" si="6"/>
        <v>972.8</v>
      </c>
      <c r="M60" s="61">
        <f t="shared" si="7"/>
        <v>2268.8000000000002</v>
      </c>
      <c r="N60" s="61">
        <v>0</v>
      </c>
      <c r="O60" s="61">
        <f t="shared" si="0"/>
        <v>6784</v>
      </c>
      <c r="P60" s="61">
        <v>25</v>
      </c>
      <c r="Q60" s="61">
        <v>1000</v>
      </c>
      <c r="R60" s="61"/>
      <c r="S60" s="61"/>
      <c r="T60" s="61">
        <v>100</v>
      </c>
      <c r="U60" s="61">
        <f t="shared" si="23"/>
        <v>0</v>
      </c>
      <c r="V60" s="61">
        <f t="shared" si="9"/>
        <v>1125</v>
      </c>
      <c r="W60" s="61">
        <f t="shared" si="15"/>
        <v>1891.1999999999998</v>
      </c>
      <c r="X60" s="61">
        <f t="shared" si="16"/>
        <v>4892.8</v>
      </c>
      <c r="Y60" s="61">
        <f t="shared" si="11"/>
        <v>28983.8</v>
      </c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</row>
    <row r="61" spans="1:79" s="10" customFormat="1" ht="30" customHeight="1" x14ac:dyDescent="0.2">
      <c r="A61" s="79">
        <v>52</v>
      </c>
      <c r="B61" s="48" t="s">
        <v>104</v>
      </c>
      <c r="C61" s="78" t="s">
        <v>49</v>
      </c>
      <c r="D61" s="48" t="s">
        <v>12</v>
      </c>
      <c r="E61" s="48" t="s">
        <v>113</v>
      </c>
      <c r="F61" s="48" t="s">
        <v>83</v>
      </c>
      <c r="G61" s="64">
        <v>53000</v>
      </c>
      <c r="H61" s="62">
        <f>+G61-(I61+L61+N61)</f>
        <v>49867.7</v>
      </c>
      <c r="I61" s="62">
        <f t="shared" ref="I61:I66" si="24">IF(G61&lt;=325250,G61*2.87%,9334.68)</f>
        <v>1521.1</v>
      </c>
      <c r="J61" s="62">
        <f t="shared" ref="J61:J66" si="25">IF(G61&lt;=325250,G61*7.1%,23092.75)</f>
        <v>3762.9999999999995</v>
      </c>
      <c r="K61" s="62">
        <f t="shared" ref="K61:K66" si="26">IF(G61&lt;=65050,G61*1.1%,715.55)</f>
        <v>583.00000000000011</v>
      </c>
      <c r="L61" s="62">
        <f t="shared" ref="L61:L66" si="27">IF(G61&lt;=162625,G61*3.04%,4943.8)</f>
        <v>1611.2</v>
      </c>
      <c r="M61" s="62">
        <f t="shared" ref="M61:M66" si="28">IF(G61&lt;=156000,G61*7.09%,11530.11)</f>
        <v>3757.7000000000003</v>
      </c>
      <c r="N61" s="62">
        <v>0</v>
      </c>
      <c r="O61" s="62">
        <f>+I61+J61+K61+L61+M61+N61</f>
        <v>11236</v>
      </c>
      <c r="P61" s="62">
        <v>25</v>
      </c>
      <c r="Q61" s="62"/>
      <c r="R61" s="62"/>
      <c r="S61" s="62">
        <v>797.28</v>
      </c>
      <c r="T61" s="62">
        <v>100</v>
      </c>
      <c r="U61" s="62">
        <f>IF((H61*12)&gt;867123.01,(79776+(((H61*12)-867123.01)*0.25))/12,IF((H61*12)&gt;624329.01,(31216+(((H61*12)-624329.01)*0.2))/12,IF((H61*12)&gt;416220.01,(((H61*12)-416220.01)*0.15)/12,0)))</f>
        <v>2277.4048749999988</v>
      </c>
      <c r="V61" s="62">
        <f>P61+Q61+R61+S61+T61+U61</f>
        <v>3199.684874999999</v>
      </c>
      <c r="W61" s="62">
        <f t="shared" ref="W61:W66" si="29">+I61+L61+N61</f>
        <v>3132.3</v>
      </c>
      <c r="X61" s="62">
        <f t="shared" ref="X61:X66" si="30">+J61+K61+M61</f>
        <v>8103.7000000000007</v>
      </c>
      <c r="Y61" s="62">
        <f>+G61-(V61+W61)</f>
        <v>46668.015124999998</v>
      </c>
    </row>
    <row r="62" spans="1:79" s="9" customFormat="1" ht="30" customHeight="1" x14ac:dyDescent="0.2">
      <c r="A62" s="79">
        <v>53</v>
      </c>
      <c r="B62" s="47" t="s">
        <v>147</v>
      </c>
      <c r="C62" s="77" t="s">
        <v>50</v>
      </c>
      <c r="D62" s="47" t="s">
        <v>139</v>
      </c>
      <c r="E62" s="47" t="s">
        <v>148</v>
      </c>
      <c r="F62" s="47" t="s">
        <v>149</v>
      </c>
      <c r="G62" s="63">
        <v>185000</v>
      </c>
      <c r="H62" s="62">
        <f t="shared" ref="H62:H66" si="31">+G62-(I62+L62+N62)</f>
        <v>174746.7</v>
      </c>
      <c r="I62" s="61">
        <f t="shared" si="24"/>
        <v>5309.5</v>
      </c>
      <c r="J62" s="61">
        <f t="shared" si="25"/>
        <v>13134.999999999998</v>
      </c>
      <c r="K62" s="61">
        <f t="shared" si="26"/>
        <v>715.55</v>
      </c>
      <c r="L62" s="61">
        <f t="shared" si="27"/>
        <v>4943.8</v>
      </c>
      <c r="M62" s="61">
        <f t="shared" si="28"/>
        <v>11530.11</v>
      </c>
      <c r="N62" s="62">
        <v>0</v>
      </c>
      <c r="O62" s="62">
        <f t="shared" ref="O62:O66" si="32">+I62+J62+K62+L62+M62+N62</f>
        <v>35633.96</v>
      </c>
      <c r="P62" s="61">
        <v>25</v>
      </c>
      <c r="Q62" s="61"/>
      <c r="R62" s="61"/>
      <c r="S62" s="61"/>
      <c r="T62" s="61">
        <v>100</v>
      </c>
      <c r="U62" s="62">
        <f t="shared" ref="U62:U66" si="33">IF((H62*12)&gt;867123.01,(79776+(((H62*12)-867123.01)*0.25))/12,IF((H62*12)&gt;624329.01,(31216+(((H62*12)-624329.01)*0.2))/12,IF((H62*12)&gt;416220.01,(((H62*12)-416220.01)*0.15)/12,0)))</f>
        <v>32269.612291666668</v>
      </c>
      <c r="V62" s="62">
        <f t="shared" ref="V62:V66" si="34">P62+Q62+R62+S62+T62+U62</f>
        <v>32394.612291666668</v>
      </c>
      <c r="W62" s="62">
        <f t="shared" si="29"/>
        <v>10253.299999999999</v>
      </c>
      <c r="X62" s="61">
        <f t="shared" si="30"/>
        <v>25380.659999999996</v>
      </c>
      <c r="Y62" s="62">
        <f t="shared" ref="Y62:Y66" si="35">+G62-(V62+W62)</f>
        <v>142352.08770833333</v>
      </c>
    </row>
    <row r="63" spans="1:79" s="9" customFormat="1" ht="30" customHeight="1" x14ac:dyDescent="0.2">
      <c r="A63" s="79">
        <v>54</v>
      </c>
      <c r="B63" s="47" t="s">
        <v>150</v>
      </c>
      <c r="C63" s="77" t="s">
        <v>49</v>
      </c>
      <c r="D63" s="47" t="s">
        <v>151</v>
      </c>
      <c r="E63" s="47" t="s">
        <v>152</v>
      </c>
      <c r="F63" s="47" t="s">
        <v>149</v>
      </c>
      <c r="G63" s="63">
        <v>95000</v>
      </c>
      <c r="H63" s="62">
        <f t="shared" si="31"/>
        <v>89385.5</v>
      </c>
      <c r="I63" s="61">
        <f t="shared" si="24"/>
        <v>2726.5</v>
      </c>
      <c r="J63" s="61">
        <f t="shared" si="25"/>
        <v>6744.9999999999991</v>
      </c>
      <c r="K63" s="61">
        <f t="shared" si="26"/>
        <v>715.55</v>
      </c>
      <c r="L63" s="61">
        <f t="shared" si="27"/>
        <v>2888</v>
      </c>
      <c r="M63" s="61">
        <f t="shared" si="28"/>
        <v>6735.5</v>
      </c>
      <c r="N63" s="62">
        <v>0</v>
      </c>
      <c r="O63" s="62">
        <f t="shared" si="32"/>
        <v>19810.55</v>
      </c>
      <c r="P63" s="61">
        <v>25</v>
      </c>
      <c r="Q63" s="61"/>
      <c r="R63" s="61"/>
      <c r="S63" s="61"/>
      <c r="T63" s="61">
        <v>100</v>
      </c>
      <c r="U63" s="62">
        <f t="shared" si="33"/>
        <v>10929.312291666667</v>
      </c>
      <c r="V63" s="62">
        <f t="shared" si="34"/>
        <v>11054.312291666667</v>
      </c>
      <c r="W63" s="62">
        <f t="shared" si="29"/>
        <v>5614.5</v>
      </c>
      <c r="X63" s="61">
        <f t="shared" si="30"/>
        <v>14196.05</v>
      </c>
      <c r="Y63" s="62">
        <f t="shared" si="35"/>
        <v>78331.187708333338</v>
      </c>
    </row>
    <row r="64" spans="1:79" s="9" customFormat="1" ht="30" customHeight="1" x14ac:dyDescent="0.2">
      <c r="A64" s="79">
        <v>55</v>
      </c>
      <c r="B64" s="47" t="s">
        <v>153</v>
      </c>
      <c r="C64" s="77" t="s">
        <v>49</v>
      </c>
      <c r="D64" s="47" t="s">
        <v>154</v>
      </c>
      <c r="E64" s="47" t="s">
        <v>155</v>
      </c>
      <c r="F64" s="47" t="s">
        <v>156</v>
      </c>
      <c r="G64" s="63">
        <v>48000</v>
      </c>
      <c r="H64" s="62">
        <f t="shared" si="31"/>
        <v>45163.199999999997</v>
      </c>
      <c r="I64" s="61">
        <f t="shared" si="24"/>
        <v>1377.6</v>
      </c>
      <c r="J64" s="61">
        <f t="shared" si="25"/>
        <v>3407.9999999999995</v>
      </c>
      <c r="K64" s="61">
        <f t="shared" si="26"/>
        <v>528</v>
      </c>
      <c r="L64" s="61">
        <f t="shared" si="27"/>
        <v>1459.2</v>
      </c>
      <c r="M64" s="61">
        <f t="shared" si="28"/>
        <v>3403.2000000000003</v>
      </c>
      <c r="N64" s="62">
        <v>0</v>
      </c>
      <c r="O64" s="62">
        <f t="shared" si="32"/>
        <v>10176</v>
      </c>
      <c r="P64" s="61">
        <v>25</v>
      </c>
      <c r="Q64" s="61"/>
      <c r="R64" s="61"/>
      <c r="S64" s="61"/>
      <c r="T64" s="61">
        <v>100</v>
      </c>
      <c r="U64" s="62">
        <f t="shared" si="33"/>
        <v>1571.7298749999989</v>
      </c>
      <c r="V64" s="62">
        <f t="shared" si="34"/>
        <v>1696.7298749999989</v>
      </c>
      <c r="W64" s="62">
        <f t="shared" si="29"/>
        <v>2836.8</v>
      </c>
      <c r="X64" s="61">
        <f t="shared" si="30"/>
        <v>7339.2</v>
      </c>
      <c r="Y64" s="62">
        <f t="shared" si="35"/>
        <v>43466.470125</v>
      </c>
    </row>
    <row r="65" spans="1:79" s="9" customFormat="1" ht="30" customHeight="1" x14ac:dyDescent="0.2">
      <c r="A65" s="79">
        <v>56</v>
      </c>
      <c r="B65" s="47" t="s">
        <v>157</v>
      </c>
      <c r="C65" s="77" t="s">
        <v>49</v>
      </c>
      <c r="D65" s="47" t="s">
        <v>158</v>
      </c>
      <c r="E65" s="47" t="s">
        <v>125</v>
      </c>
      <c r="F65" s="47" t="s">
        <v>149</v>
      </c>
      <c r="G65" s="63">
        <v>48000</v>
      </c>
      <c r="H65" s="62">
        <f t="shared" si="31"/>
        <v>45163.199999999997</v>
      </c>
      <c r="I65" s="61">
        <f t="shared" si="24"/>
        <v>1377.6</v>
      </c>
      <c r="J65" s="61">
        <f t="shared" si="25"/>
        <v>3407.9999999999995</v>
      </c>
      <c r="K65" s="61">
        <f t="shared" si="26"/>
        <v>528</v>
      </c>
      <c r="L65" s="61">
        <f t="shared" si="27"/>
        <v>1459.2</v>
      </c>
      <c r="M65" s="61">
        <f t="shared" si="28"/>
        <v>3403.2000000000003</v>
      </c>
      <c r="N65" s="62">
        <v>0</v>
      </c>
      <c r="O65" s="62">
        <f t="shared" si="32"/>
        <v>10176</v>
      </c>
      <c r="P65" s="61">
        <v>25</v>
      </c>
      <c r="Q65" s="61"/>
      <c r="R65" s="61"/>
      <c r="S65" s="61"/>
      <c r="T65" s="61">
        <v>100</v>
      </c>
      <c r="U65" s="62">
        <f t="shared" si="33"/>
        <v>1571.7298749999989</v>
      </c>
      <c r="V65" s="62">
        <f t="shared" si="34"/>
        <v>1696.7298749999989</v>
      </c>
      <c r="W65" s="62">
        <f t="shared" si="29"/>
        <v>2836.8</v>
      </c>
      <c r="X65" s="61">
        <f t="shared" si="30"/>
        <v>7339.2</v>
      </c>
      <c r="Y65" s="62">
        <f t="shared" si="35"/>
        <v>43466.470125</v>
      </c>
    </row>
    <row r="66" spans="1:79" s="80" customFormat="1" ht="26.25" customHeight="1" x14ac:dyDescent="0.25">
      <c r="A66" s="79">
        <v>57</v>
      </c>
      <c r="B66" s="47" t="s">
        <v>159</v>
      </c>
      <c r="C66" s="77" t="s">
        <v>49</v>
      </c>
      <c r="D66" s="47" t="s">
        <v>151</v>
      </c>
      <c r="E66" s="47" t="s">
        <v>160</v>
      </c>
      <c r="F66" s="47" t="s">
        <v>149</v>
      </c>
      <c r="G66" s="81">
        <v>50000</v>
      </c>
      <c r="H66" s="61">
        <f t="shared" si="31"/>
        <v>47045</v>
      </c>
      <c r="I66" s="83">
        <f t="shared" si="24"/>
        <v>1435</v>
      </c>
      <c r="J66" s="83">
        <f t="shared" si="25"/>
        <v>3549.9999999999995</v>
      </c>
      <c r="K66" s="83">
        <f t="shared" si="26"/>
        <v>550</v>
      </c>
      <c r="L66" s="83">
        <f t="shared" si="27"/>
        <v>1520</v>
      </c>
      <c r="M66" s="83">
        <f t="shared" si="28"/>
        <v>3545.0000000000005</v>
      </c>
      <c r="N66" s="61">
        <v>0</v>
      </c>
      <c r="O66" s="61">
        <f t="shared" si="32"/>
        <v>10600</v>
      </c>
      <c r="P66" s="82">
        <v>25</v>
      </c>
      <c r="Q66" s="84"/>
      <c r="R66" s="83"/>
      <c r="S66" s="82"/>
      <c r="T66" s="83">
        <v>100</v>
      </c>
      <c r="U66" s="61">
        <f t="shared" si="33"/>
        <v>1853.9998749999997</v>
      </c>
      <c r="V66" s="61">
        <f t="shared" si="34"/>
        <v>1978.9998749999997</v>
      </c>
      <c r="W66" s="61">
        <f t="shared" si="29"/>
        <v>2955</v>
      </c>
      <c r="X66" s="82">
        <f t="shared" si="30"/>
        <v>7645</v>
      </c>
      <c r="Y66" s="61">
        <f t="shared" si="35"/>
        <v>45066.000124999999</v>
      </c>
    </row>
    <row r="67" spans="1:79" s="11" customFormat="1" ht="30" customHeight="1" x14ac:dyDescent="0.2">
      <c r="A67" s="92"/>
      <c r="B67" s="93" t="s">
        <v>30</v>
      </c>
      <c r="C67" s="93"/>
      <c r="D67" s="93"/>
      <c r="E67" s="93"/>
      <c r="F67" s="93"/>
      <c r="G67" s="94">
        <f>SUM(G10:G66)</f>
        <v>5425000</v>
      </c>
      <c r="H67" s="94">
        <f>SUM(H10:H61)</f>
        <v>4696220.9000000004</v>
      </c>
      <c r="I67" s="94">
        <f>SUM(I10:I66)</f>
        <v>155697.50000000003</v>
      </c>
      <c r="J67" s="94">
        <f>SUM(J10:J66)</f>
        <v>385175</v>
      </c>
      <c r="K67" s="94">
        <f>SUM(K10:K66)</f>
        <v>37286.149999999994</v>
      </c>
      <c r="L67" s="94">
        <f>SUM(L10:L66)</f>
        <v>159478.40000000005</v>
      </c>
      <c r="M67" s="94">
        <f>SUM(M10:M66)</f>
        <v>371941.38000000006</v>
      </c>
      <c r="N67" s="94">
        <f t="shared" ref="N67:W67" si="36">SUM(N10:N61)</f>
        <v>12099.600000000002</v>
      </c>
      <c r="O67" s="94">
        <f t="shared" si="36"/>
        <v>1035281.5200000004</v>
      </c>
      <c r="P67" s="94">
        <f>SUM(P10:P66)</f>
        <v>1425</v>
      </c>
      <c r="Q67" s="94">
        <f t="shared" si="36"/>
        <v>52367.47</v>
      </c>
      <c r="R67" s="94">
        <f t="shared" si="36"/>
        <v>11333.899999999998</v>
      </c>
      <c r="S67" s="94">
        <f t="shared" si="36"/>
        <v>20463.04</v>
      </c>
      <c r="T67" s="94">
        <f>SUM(T10:T66)</f>
        <v>5700</v>
      </c>
      <c r="U67" s="94">
        <f t="shared" si="36"/>
        <v>612456.67345833348</v>
      </c>
      <c r="V67" s="94">
        <f t="shared" si="36"/>
        <v>703121.08345833328</v>
      </c>
      <c r="W67" s="94">
        <f t="shared" si="36"/>
        <v>302779.09999999998</v>
      </c>
      <c r="X67" s="94">
        <f>SUM(X10:X66)</f>
        <v>794402.52999999991</v>
      </c>
      <c r="Y67" s="94">
        <f>SUM(Y10:Y66)</f>
        <v>4345782.0323333321</v>
      </c>
      <c r="Z67" s="92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  <c r="BF67" s="45"/>
      <c r="BG67" s="45"/>
      <c r="BH67" s="45"/>
      <c r="BI67" s="45"/>
      <c r="BJ67" s="45"/>
      <c r="BK67" s="45"/>
      <c r="BL67" s="45"/>
      <c r="BM67" s="45"/>
      <c r="BN67" s="45"/>
      <c r="BO67" s="45"/>
      <c r="BP67" s="45"/>
      <c r="BQ67" s="45"/>
      <c r="BR67" s="45"/>
      <c r="BS67" s="45"/>
      <c r="BT67" s="45"/>
      <c r="BU67" s="45"/>
      <c r="BV67" s="45"/>
      <c r="BW67" s="45"/>
      <c r="BX67" s="45"/>
      <c r="BY67" s="45"/>
      <c r="BZ67" s="45"/>
      <c r="CA67" s="45"/>
    </row>
    <row r="68" spans="1:79" s="3" customFormat="1" ht="15.75" x14ac:dyDescent="0.25">
      <c r="A68" s="8"/>
      <c r="B68" s="8"/>
      <c r="C68" s="49"/>
      <c r="D68" s="8"/>
      <c r="E68" s="50"/>
      <c r="F68" s="8"/>
      <c r="G68" s="58"/>
      <c r="H68" s="51"/>
      <c r="I68" s="52"/>
      <c r="J68" s="52"/>
      <c r="K68" s="52"/>
      <c r="L68" s="52"/>
      <c r="M68" s="52"/>
      <c r="N68" s="52"/>
      <c r="O68" s="52"/>
      <c r="P68" s="46"/>
      <c r="Q68" s="53"/>
      <c r="R68" s="52"/>
      <c r="S68" s="46"/>
      <c r="T68" s="88"/>
      <c r="U68" s="88"/>
      <c r="V68" s="46"/>
      <c r="W68" s="46"/>
      <c r="X68" s="46"/>
      <c r="Y68" s="46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</row>
    <row r="69" spans="1:79" x14ac:dyDescent="0.25">
      <c r="G69" s="59"/>
      <c r="H69" s="4"/>
      <c r="T69" s="85"/>
      <c r="U69" s="85"/>
      <c r="Y69" s="113"/>
    </row>
    <row r="70" spans="1:79" s="66" customFormat="1" ht="17.25" x14ac:dyDescent="0.3">
      <c r="C70" s="65"/>
      <c r="G70" s="67"/>
      <c r="H70" s="68"/>
      <c r="I70" s="69"/>
      <c r="J70" s="69"/>
      <c r="K70" s="69"/>
      <c r="L70" s="69"/>
      <c r="M70" s="69"/>
      <c r="N70" s="69"/>
      <c r="O70" s="69"/>
      <c r="P70" s="70"/>
      <c r="Q70" s="71"/>
      <c r="R70" s="69"/>
      <c r="S70" s="70"/>
      <c r="T70" s="89"/>
      <c r="U70" s="89"/>
      <c r="V70" s="70"/>
      <c r="W70" s="70"/>
      <c r="X70" s="70"/>
      <c r="Y70" s="70"/>
      <c r="Z70" s="72"/>
      <c r="AA70" s="72"/>
      <c r="AB70" s="72"/>
      <c r="AC70" s="72"/>
      <c r="AD70" s="72"/>
      <c r="AE70" s="72"/>
      <c r="AF70" s="72"/>
      <c r="AG70" s="72"/>
      <c r="AH70" s="72"/>
      <c r="AI70" s="72"/>
      <c r="AJ70" s="72"/>
      <c r="AK70" s="72"/>
      <c r="AL70" s="72"/>
      <c r="AM70" s="72"/>
      <c r="AN70" s="72"/>
      <c r="AO70" s="72"/>
      <c r="AP70" s="72"/>
      <c r="AQ70" s="72"/>
      <c r="AR70" s="72"/>
      <c r="AS70" s="72"/>
      <c r="AT70" s="72"/>
      <c r="AU70" s="72"/>
      <c r="AV70" s="72"/>
      <c r="AW70" s="72"/>
      <c r="AX70" s="72"/>
      <c r="AY70" s="72"/>
      <c r="AZ70" s="72"/>
      <c r="BA70" s="72"/>
      <c r="BB70" s="72"/>
      <c r="BC70" s="72"/>
      <c r="BD70" s="72"/>
      <c r="BE70" s="72"/>
      <c r="BF70" s="72"/>
      <c r="BG70" s="72"/>
      <c r="BH70" s="72"/>
      <c r="BI70" s="72"/>
      <c r="BJ70" s="72"/>
      <c r="BK70" s="72"/>
      <c r="BL70" s="72"/>
      <c r="BM70" s="72"/>
      <c r="BN70" s="72"/>
      <c r="BO70" s="72"/>
      <c r="BP70" s="72"/>
      <c r="BQ70" s="72"/>
      <c r="BR70" s="72"/>
      <c r="BS70" s="72"/>
      <c r="BT70" s="72"/>
      <c r="BU70" s="72"/>
      <c r="BV70" s="72"/>
      <c r="BW70" s="72"/>
      <c r="BX70" s="72"/>
      <c r="BY70" s="72"/>
      <c r="BZ70" s="72"/>
      <c r="CA70" s="72"/>
    </row>
    <row r="71" spans="1:79" s="66" customFormat="1" ht="17.25" x14ac:dyDescent="0.3">
      <c r="C71" s="65"/>
      <c r="E71" s="76" t="s">
        <v>44</v>
      </c>
      <c r="G71" s="67"/>
      <c r="H71" s="68"/>
      <c r="I71" s="69"/>
      <c r="J71" s="69"/>
      <c r="K71" s="69"/>
      <c r="L71" s="69"/>
      <c r="M71" s="69"/>
      <c r="N71" s="69"/>
      <c r="O71" s="69"/>
      <c r="P71" s="70"/>
      <c r="Q71" s="71"/>
      <c r="R71" s="69"/>
      <c r="S71" s="70"/>
      <c r="T71" s="89"/>
      <c r="U71" s="89"/>
      <c r="V71" s="70"/>
      <c r="W71" s="70"/>
      <c r="X71" s="70"/>
      <c r="Y71" s="70"/>
      <c r="Z71" s="72"/>
      <c r="AA71" s="72"/>
      <c r="AB71" s="72"/>
      <c r="AC71" s="72"/>
      <c r="AD71" s="72"/>
      <c r="AE71" s="72"/>
      <c r="AF71" s="72"/>
      <c r="AG71" s="72"/>
      <c r="AH71" s="72"/>
      <c r="AI71" s="72"/>
      <c r="AJ71" s="72"/>
      <c r="AK71" s="72"/>
      <c r="AL71" s="72"/>
      <c r="AM71" s="72"/>
      <c r="AN71" s="72"/>
      <c r="AO71" s="72"/>
      <c r="AP71" s="72"/>
      <c r="AQ71" s="72"/>
      <c r="AR71" s="72"/>
      <c r="AS71" s="72"/>
      <c r="AT71" s="72"/>
      <c r="AU71" s="72"/>
      <c r="AV71" s="72"/>
      <c r="AW71" s="72"/>
      <c r="AX71" s="72"/>
      <c r="AY71" s="72"/>
      <c r="AZ71" s="72"/>
      <c r="BA71" s="72"/>
      <c r="BB71" s="72"/>
      <c r="BC71" s="72"/>
      <c r="BD71" s="72"/>
      <c r="BE71" s="72"/>
      <c r="BF71" s="72"/>
      <c r="BG71" s="72"/>
      <c r="BH71" s="72"/>
      <c r="BI71" s="72"/>
      <c r="BJ71" s="72"/>
      <c r="BK71" s="72"/>
      <c r="BL71" s="72"/>
      <c r="BM71" s="72"/>
      <c r="BN71" s="72"/>
      <c r="BO71" s="72"/>
      <c r="BP71" s="72"/>
      <c r="BQ71" s="72"/>
      <c r="BR71" s="72"/>
      <c r="BS71" s="72"/>
      <c r="BT71" s="72"/>
      <c r="BU71" s="72"/>
      <c r="BV71" s="72"/>
      <c r="BW71" s="72"/>
      <c r="BX71" s="72"/>
      <c r="BY71" s="72"/>
      <c r="BZ71" s="72"/>
      <c r="CA71" s="72"/>
    </row>
    <row r="72" spans="1:79" s="66" customFormat="1" ht="17.25" x14ac:dyDescent="0.3">
      <c r="C72" s="65"/>
      <c r="G72" s="67"/>
      <c r="H72" s="68"/>
      <c r="I72" s="69"/>
      <c r="J72" s="69"/>
      <c r="K72" s="69"/>
      <c r="L72" s="69"/>
      <c r="M72" s="69"/>
      <c r="N72" s="69"/>
      <c r="O72" s="69"/>
      <c r="P72" s="70"/>
      <c r="Q72" s="71"/>
      <c r="R72" s="69"/>
      <c r="S72" s="70"/>
      <c r="T72" s="89"/>
      <c r="U72" s="89"/>
      <c r="V72" s="70"/>
      <c r="W72" s="70"/>
      <c r="X72" s="70"/>
      <c r="Y72" s="70"/>
      <c r="Z72" s="72"/>
      <c r="AA72" s="72"/>
      <c r="AB72" s="72"/>
      <c r="AC72" s="72"/>
      <c r="AD72" s="72"/>
      <c r="AE72" s="72"/>
      <c r="AF72" s="72"/>
      <c r="AG72" s="72"/>
      <c r="AH72" s="72"/>
      <c r="AI72" s="72"/>
      <c r="AJ72" s="72"/>
      <c r="AK72" s="72"/>
      <c r="AL72" s="72"/>
      <c r="AM72" s="72"/>
      <c r="AN72" s="72"/>
      <c r="AO72" s="72"/>
      <c r="AP72" s="72"/>
      <c r="AQ72" s="72"/>
      <c r="AR72" s="72"/>
      <c r="AS72" s="72"/>
      <c r="AT72" s="72"/>
      <c r="AU72" s="72"/>
      <c r="AV72" s="72"/>
      <c r="AW72" s="72"/>
      <c r="AX72" s="72"/>
      <c r="AY72" s="72"/>
      <c r="AZ72" s="72"/>
      <c r="BA72" s="72"/>
      <c r="BB72" s="72"/>
      <c r="BC72" s="72"/>
      <c r="BD72" s="72"/>
      <c r="BE72" s="72"/>
      <c r="BF72" s="72"/>
      <c r="BG72" s="72"/>
      <c r="BH72" s="72"/>
      <c r="BI72" s="72"/>
      <c r="BJ72" s="72"/>
      <c r="BK72" s="72"/>
      <c r="BL72" s="72"/>
      <c r="BM72" s="72"/>
      <c r="BN72" s="72"/>
      <c r="BO72" s="72"/>
      <c r="BP72" s="72"/>
      <c r="BQ72" s="72"/>
      <c r="BR72" s="72"/>
      <c r="BS72" s="72"/>
      <c r="BT72" s="72"/>
      <c r="BU72" s="72"/>
      <c r="BV72" s="72"/>
      <c r="BW72" s="72"/>
      <c r="BX72" s="72"/>
      <c r="BY72" s="72"/>
      <c r="BZ72" s="72"/>
      <c r="CA72" s="72"/>
    </row>
    <row r="73" spans="1:79" s="66" customFormat="1" ht="17.25" x14ac:dyDescent="0.3">
      <c r="C73" s="65"/>
      <c r="D73" s="66" t="s">
        <v>45</v>
      </c>
      <c r="E73" s="73"/>
      <c r="F73" s="66" t="s">
        <v>146</v>
      </c>
      <c r="G73" s="67"/>
      <c r="H73" s="69"/>
      <c r="I73" s="70"/>
      <c r="J73" s="72"/>
      <c r="K73" s="72"/>
      <c r="L73" s="72"/>
      <c r="M73" s="72"/>
      <c r="N73" s="72"/>
      <c r="O73" s="72"/>
      <c r="P73" s="72"/>
      <c r="Q73" s="72"/>
      <c r="R73" s="74"/>
      <c r="S73" s="72"/>
      <c r="T73" s="90"/>
      <c r="U73" s="91"/>
      <c r="V73" s="72"/>
      <c r="W73" s="72"/>
      <c r="X73" s="72"/>
      <c r="Y73" s="75"/>
      <c r="Z73" s="72"/>
      <c r="AA73" s="72"/>
      <c r="AB73" s="72"/>
      <c r="AC73" s="72"/>
      <c r="AD73" s="72"/>
      <c r="AE73" s="72"/>
      <c r="AF73" s="72"/>
      <c r="AG73" s="72"/>
      <c r="AH73" s="72"/>
      <c r="AI73" s="72"/>
      <c r="AJ73" s="72"/>
      <c r="AK73" s="72"/>
      <c r="AL73" s="72"/>
      <c r="AM73" s="72"/>
      <c r="AN73" s="72"/>
      <c r="AO73" s="72"/>
      <c r="AP73" s="72"/>
      <c r="AQ73" s="72"/>
      <c r="AR73" s="72"/>
      <c r="AS73" s="72"/>
      <c r="AT73" s="72"/>
      <c r="AU73" s="72"/>
      <c r="AV73" s="72"/>
      <c r="AW73" s="72"/>
      <c r="AX73" s="72"/>
      <c r="AY73" s="72"/>
      <c r="AZ73" s="72"/>
      <c r="BA73" s="72"/>
      <c r="BB73" s="72"/>
      <c r="BC73" s="72"/>
      <c r="BD73" s="72"/>
      <c r="BE73" s="72"/>
      <c r="BF73" s="72"/>
      <c r="BG73" s="72"/>
      <c r="BH73" s="72"/>
      <c r="BI73" s="72"/>
      <c r="BJ73" s="72"/>
      <c r="BK73" s="72"/>
    </row>
    <row r="74" spans="1:79" s="66" customFormat="1" ht="17.25" x14ac:dyDescent="0.3">
      <c r="C74" s="65"/>
      <c r="D74" s="76" t="s">
        <v>46</v>
      </c>
      <c r="E74" s="73"/>
      <c r="F74" s="76" t="s">
        <v>86</v>
      </c>
      <c r="G74" s="67"/>
      <c r="H74" s="69"/>
      <c r="I74" s="70"/>
      <c r="J74" s="72"/>
      <c r="K74" s="72"/>
      <c r="L74" s="72"/>
      <c r="M74" s="72"/>
      <c r="N74" s="72"/>
      <c r="O74" s="72"/>
      <c r="P74" s="72"/>
      <c r="Q74" s="72"/>
      <c r="R74" s="74"/>
      <c r="S74" s="72"/>
      <c r="T74" s="72"/>
      <c r="U74" s="75"/>
      <c r="V74" s="72"/>
      <c r="W74" s="72"/>
      <c r="X74" s="72"/>
      <c r="Y74" s="75"/>
      <c r="Z74" s="72"/>
      <c r="AA74" s="72"/>
      <c r="AB74" s="72"/>
      <c r="AC74" s="72"/>
      <c r="AD74" s="72"/>
      <c r="AE74" s="72"/>
      <c r="AF74" s="72"/>
      <c r="AG74" s="72"/>
      <c r="AH74" s="72"/>
      <c r="AI74" s="72"/>
      <c r="AJ74" s="72"/>
      <c r="AK74" s="72"/>
      <c r="AL74" s="72"/>
      <c r="AM74" s="72"/>
      <c r="AN74" s="72"/>
      <c r="AO74" s="72"/>
      <c r="AP74" s="72"/>
      <c r="AQ74" s="72"/>
      <c r="AR74" s="72"/>
      <c r="AS74" s="72"/>
      <c r="AT74" s="72"/>
      <c r="AU74" s="72"/>
      <c r="AV74" s="72"/>
      <c r="AW74" s="72"/>
      <c r="AX74" s="72"/>
      <c r="AY74" s="72"/>
      <c r="AZ74" s="72"/>
      <c r="BA74" s="72"/>
      <c r="BB74" s="72"/>
      <c r="BC74" s="72"/>
      <c r="BD74" s="72"/>
      <c r="BE74" s="72"/>
      <c r="BF74" s="72"/>
      <c r="BG74" s="72"/>
      <c r="BH74" s="72"/>
      <c r="BI74" s="72"/>
      <c r="BJ74" s="72"/>
      <c r="BK74" s="72"/>
    </row>
    <row r="75" spans="1:79" s="66" customFormat="1" ht="17.25" x14ac:dyDescent="0.3">
      <c r="C75" s="65"/>
      <c r="E75" s="73"/>
      <c r="G75" s="67"/>
      <c r="H75" s="69"/>
      <c r="I75" s="70"/>
      <c r="J75" s="72"/>
      <c r="K75" s="72"/>
      <c r="L75" s="72"/>
      <c r="M75" s="72"/>
      <c r="N75" s="72"/>
      <c r="O75" s="72"/>
      <c r="P75" s="72"/>
      <c r="Q75" s="72"/>
      <c r="R75" s="74"/>
      <c r="S75" s="72"/>
      <c r="T75" s="72"/>
      <c r="U75" s="75"/>
      <c r="V75" s="72"/>
      <c r="W75" s="72"/>
      <c r="X75" s="72"/>
      <c r="Y75" s="75"/>
      <c r="Z75" s="72"/>
      <c r="AA75" s="72"/>
      <c r="AB75" s="72"/>
      <c r="AC75" s="72"/>
      <c r="AD75" s="72"/>
      <c r="AE75" s="72"/>
      <c r="AF75" s="72"/>
      <c r="AG75" s="72"/>
      <c r="AH75" s="72"/>
      <c r="AI75" s="72"/>
      <c r="AJ75" s="72"/>
      <c r="AK75" s="72"/>
      <c r="AL75" s="72"/>
      <c r="AM75" s="72"/>
      <c r="AN75" s="72"/>
      <c r="AO75" s="72"/>
      <c r="AP75" s="72"/>
      <c r="AQ75" s="72"/>
      <c r="AR75" s="72"/>
      <c r="AS75" s="72"/>
      <c r="AT75" s="72"/>
      <c r="AU75" s="72"/>
      <c r="AV75" s="72"/>
      <c r="AW75" s="72"/>
      <c r="AX75" s="72"/>
      <c r="AY75" s="72"/>
      <c r="AZ75" s="72"/>
      <c r="BA75" s="72"/>
      <c r="BB75" s="72"/>
      <c r="BC75" s="72"/>
      <c r="BD75" s="72"/>
      <c r="BE75" s="72"/>
      <c r="BF75" s="72"/>
      <c r="BG75" s="72"/>
      <c r="BH75" s="72"/>
      <c r="BI75" s="72"/>
      <c r="BJ75" s="72"/>
      <c r="BK75" s="72"/>
    </row>
    <row r="76" spans="1:79" s="66" customFormat="1" ht="17.25" x14ac:dyDescent="0.3">
      <c r="C76" s="65"/>
      <c r="E76" s="73"/>
      <c r="G76" s="67"/>
      <c r="H76" s="68"/>
      <c r="I76" s="69"/>
      <c r="J76" s="69"/>
      <c r="K76" s="69"/>
      <c r="L76" s="69"/>
      <c r="M76" s="69"/>
      <c r="N76" s="69"/>
      <c r="O76" s="69"/>
      <c r="P76" s="70"/>
      <c r="Q76" s="71"/>
      <c r="R76" s="69"/>
      <c r="S76" s="70"/>
      <c r="T76" s="69"/>
      <c r="U76" s="69"/>
      <c r="V76" s="70"/>
      <c r="W76" s="70"/>
      <c r="X76" s="70"/>
      <c r="Y76" s="70"/>
      <c r="Z76" s="72"/>
      <c r="AA76" s="72"/>
      <c r="AB76" s="72"/>
      <c r="AC76" s="72"/>
      <c r="AD76" s="72"/>
      <c r="AE76" s="72"/>
      <c r="AF76" s="72"/>
      <c r="AG76" s="72"/>
      <c r="AH76" s="72"/>
      <c r="AI76" s="72"/>
      <c r="AJ76" s="72"/>
      <c r="AK76" s="72"/>
      <c r="AL76" s="72"/>
      <c r="AM76" s="72"/>
      <c r="AN76" s="72"/>
      <c r="AO76" s="72"/>
      <c r="AP76" s="72"/>
      <c r="AQ76" s="72"/>
      <c r="AR76" s="72"/>
      <c r="AS76" s="72"/>
      <c r="AT76" s="72"/>
      <c r="AU76" s="72"/>
      <c r="AV76" s="72"/>
      <c r="AW76" s="72"/>
      <c r="AX76" s="72"/>
      <c r="AY76" s="72"/>
      <c r="AZ76" s="72"/>
      <c r="BA76" s="72"/>
      <c r="BB76" s="72"/>
      <c r="BC76" s="72"/>
      <c r="BD76" s="72"/>
      <c r="BE76" s="72"/>
      <c r="BF76" s="72"/>
      <c r="BG76" s="72"/>
      <c r="BH76" s="72"/>
      <c r="BI76" s="72"/>
      <c r="BJ76" s="72"/>
      <c r="BK76" s="72"/>
      <c r="BL76" s="72"/>
      <c r="BM76" s="72"/>
      <c r="BN76" s="72"/>
      <c r="BO76" s="72"/>
      <c r="BP76" s="72"/>
      <c r="BQ76" s="72"/>
      <c r="BR76" s="72"/>
      <c r="BS76" s="72"/>
      <c r="BT76" s="72"/>
      <c r="BU76" s="72"/>
      <c r="BV76" s="72"/>
      <c r="BW76" s="72"/>
      <c r="BX76" s="72"/>
      <c r="BY76" s="72"/>
      <c r="BZ76" s="72"/>
      <c r="CA76" s="72"/>
    </row>
    <row r="77" spans="1:79" x14ac:dyDescent="0.25">
      <c r="E77" s="2"/>
      <c r="G77" s="59"/>
      <c r="H77" s="4"/>
    </row>
    <row r="78" spans="1:79" x14ac:dyDescent="0.25">
      <c r="E78" s="2"/>
      <c r="G78" s="59"/>
      <c r="H78" s="4"/>
    </row>
    <row r="79" spans="1:79" x14ac:dyDescent="0.25">
      <c r="E79" s="2"/>
      <c r="G79" s="59"/>
      <c r="H79" s="4"/>
    </row>
    <row r="80" spans="1:79" x14ac:dyDescent="0.25">
      <c r="E80" s="2"/>
      <c r="G80" s="59"/>
      <c r="H80" s="4"/>
    </row>
    <row r="81" spans="5:8" x14ac:dyDescent="0.25">
      <c r="E81" s="2"/>
      <c r="G81" s="59"/>
      <c r="H81" s="4"/>
    </row>
    <row r="82" spans="5:8" x14ac:dyDescent="0.25">
      <c r="E82" s="2"/>
      <c r="G82" s="59"/>
      <c r="H82" s="4"/>
    </row>
    <row r="83" spans="5:8" x14ac:dyDescent="0.25">
      <c r="E83" s="2"/>
      <c r="G83" s="59"/>
      <c r="H83" s="4"/>
    </row>
    <row r="84" spans="5:8" x14ac:dyDescent="0.25">
      <c r="E84" s="2"/>
      <c r="G84" s="59"/>
      <c r="H84" s="4"/>
    </row>
    <row r="85" spans="5:8" x14ac:dyDescent="0.25">
      <c r="E85" s="2"/>
      <c r="G85" s="59"/>
      <c r="H85" s="4"/>
    </row>
    <row r="86" spans="5:8" x14ac:dyDescent="0.25">
      <c r="E86" s="2"/>
      <c r="G86" s="59"/>
      <c r="H86" s="4"/>
    </row>
    <row r="87" spans="5:8" x14ac:dyDescent="0.25">
      <c r="E87" s="2"/>
      <c r="G87" s="59"/>
      <c r="H87" s="4"/>
    </row>
    <row r="88" spans="5:8" x14ac:dyDescent="0.25">
      <c r="E88" s="2"/>
      <c r="G88" s="59"/>
      <c r="H88" s="4"/>
    </row>
    <row r="89" spans="5:8" x14ac:dyDescent="0.25">
      <c r="E89" s="2"/>
      <c r="G89" s="59"/>
      <c r="H89" s="4"/>
    </row>
    <row r="90" spans="5:8" x14ac:dyDescent="0.25">
      <c r="E90" s="2"/>
      <c r="G90" s="59"/>
      <c r="H90" s="4"/>
    </row>
    <row r="91" spans="5:8" x14ac:dyDescent="0.25">
      <c r="E91" s="2"/>
      <c r="G91" s="59"/>
      <c r="H91" s="4"/>
    </row>
    <row r="92" spans="5:8" x14ac:dyDescent="0.25">
      <c r="E92" s="2"/>
      <c r="G92" s="59"/>
      <c r="H92" s="4"/>
    </row>
    <row r="93" spans="5:8" x14ac:dyDescent="0.25">
      <c r="E93" s="2"/>
      <c r="G93" s="59"/>
      <c r="H93" s="4"/>
    </row>
    <row r="94" spans="5:8" x14ac:dyDescent="0.25">
      <c r="E94" s="2"/>
      <c r="G94" s="59"/>
      <c r="H94" s="4"/>
    </row>
    <row r="95" spans="5:8" x14ac:dyDescent="0.25">
      <c r="E95" s="2"/>
      <c r="G95" s="59"/>
      <c r="H95" s="4"/>
    </row>
    <row r="96" spans="5:8" x14ac:dyDescent="0.25">
      <c r="E96" s="2"/>
      <c r="G96" s="59"/>
      <c r="H96" s="4"/>
    </row>
    <row r="97" spans="5:8" x14ac:dyDescent="0.25">
      <c r="E97" s="2"/>
      <c r="G97" s="59"/>
      <c r="H97" s="4"/>
    </row>
    <row r="98" spans="5:8" x14ac:dyDescent="0.25">
      <c r="E98" s="2"/>
      <c r="G98" s="59"/>
      <c r="H98" s="4"/>
    </row>
    <row r="99" spans="5:8" x14ac:dyDescent="0.25">
      <c r="E99" s="2"/>
      <c r="G99" s="59"/>
      <c r="H99" s="4"/>
    </row>
    <row r="100" spans="5:8" x14ac:dyDescent="0.25">
      <c r="E100" s="2"/>
      <c r="G100" s="59"/>
      <c r="H100" s="4"/>
    </row>
    <row r="101" spans="5:8" x14ac:dyDescent="0.25">
      <c r="E101" s="2"/>
      <c r="G101" s="59"/>
      <c r="H101" s="4"/>
    </row>
    <row r="102" spans="5:8" x14ac:dyDescent="0.25">
      <c r="E102" s="2"/>
      <c r="G102" s="59"/>
      <c r="H102" s="4"/>
    </row>
    <row r="103" spans="5:8" x14ac:dyDescent="0.25">
      <c r="E103" s="2"/>
      <c r="G103" s="59"/>
      <c r="H103" s="4"/>
    </row>
    <row r="104" spans="5:8" x14ac:dyDescent="0.25">
      <c r="E104" s="2"/>
      <c r="G104" s="59"/>
      <c r="H104" s="4"/>
    </row>
    <row r="105" spans="5:8" x14ac:dyDescent="0.25">
      <c r="E105" s="2"/>
      <c r="G105" s="59"/>
      <c r="H105" s="4"/>
    </row>
    <row r="106" spans="5:8" x14ac:dyDescent="0.25">
      <c r="E106" s="2"/>
      <c r="G106" s="59"/>
      <c r="H106" s="4"/>
    </row>
    <row r="107" spans="5:8" x14ac:dyDescent="0.25">
      <c r="E107" s="2"/>
      <c r="G107" s="59"/>
      <c r="H107" s="4"/>
    </row>
    <row r="108" spans="5:8" x14ac:dyDescent="0.25">
      <c r="E108" s="2"/>
      <c r="G108" s="59"/>
      <c r="H108" s="4"/>
    </row>
    <row r="109" spans="5:8" x14ac:dyDescent="0.25">
      <c r="E109" s="2"/>
      <c r="G109" s="59"/>
      <c r="H109" s="4"/>
    </row>
    <row r="110" spans="5:8" x14ac:dyDescent="0.25">
      <c r="E110" s="2"/>
      <c r="G110" s="59"/>
      <c r="H110" s="4"/>
    </row>
    <row r="111" spans="5:8" x14ac:dyDescent="0.25">
      <c r="E111" s="2"/>
      <c r="G111" s="59"/>
      <c r="H111" s="4"/>
    </row>
    <row r="112" spans="5:8" x14ac:dyDescent="0.25">
      <c r="E112" s="2"/>
      <c r="G112" s="59"/>
      <c r="H112" s="4"/>
    </row>
    <row r="113" spans="5:8" x14ac:dyDescent="0.25">
      <c r="E113" s="2"/>
      <c r="G113" s="59"/>
      <c r="H113" s="4"/>
    </row>
    <row r="114" spans="5:8" x14ac:dyDescent="0.25">
      <c r="E114" s="2"/>
      <c r="G114" s="59"/>
      <c r="H114" s="4"/>
    </row>
    <row r="115" spans="5:8" x14ac:dyDescent="0.25">
      <c r="E115" s="2"/>
      <c r="G115" s="59"/>
      <c r="H115" s="4"/>
    </row>
    <row r="116" spans="5:8" x14ac:dyDescent="0.25">
      <c r="E116" s="2"/>
      <c r="G116" s="59"/>
      <c r="H116" s="4"/>
    </row>
    <row r="117" spans="5:8" x14ac:dyDescent="0.25">
      <c r="E117" s="2"/>
      <c r="G117" s="59"/>
      <c r="H117" s="4"/>
    </row>
    <row r="118" spans="5:8" x14ac:dyDescent="0.25">
      <c r="E118" s="2"/>
      <c r="G118" s="59"/>
      <c r="H118" s="4"/>
    </row>
    <row r="119" spans="5:8" x14ac:dyDescent="0.25">
      <c r="E119" s="2"/>
      <c r="G119" s="59"/>
      <c r="H119" s="4"/>
    </row>
    <row r="120" spans="5:8" x14ac:dyDescent="0.25">
      <c r="E120" s="2"/>
      <c r="G120" s="59"/>
      <c r="H120" s="4"/>
    </row>
    <row r="121" spans="5:8" x14ac:dyDescent="0.25">
      <c r="E121" s="2"/>
      <c r="G121" s="59"/>
      <c r="H121" s="4"/>
    </row>
    <row r="122" spans="5:8" x14ac:dyDescent="0.25">
      <c r="E122" s="2"/>
      <c r="G122" s="59"/>
      <c r="H122" s="4"/>
    </row>
    <row r="123" spans="5:8" x14ac:dyDescent="0.25">
      <c r="E123" s="2"/>
      <c r="G123" s="59"/>
      <c r="H123" s="4"/>
    </row>
    <row r="124" spans="5:8" x14ac:dyDescent="0.25">
      <c r="E124" s="2"/>
      <c r="G124" s="59"/>
      <c r="H124" s="4"/>
    </row>
    <row r="125" spans="5:8" x14ac:dyDescent="0.25">
      <c r="E125" s="2"/>
      <c r="G125" s="59"/>
      <c r="H125" s="4"/>
    </row>
    <row r="126" spans="5:8" x14ac:dyDescent="0.25">
      <c r="E126" s="2"/>
      <c r="G126" s="59"/>
      <c r="H126" s="4"/>
    </row>
    <row r="127" spans="5:8" x14ac:dyDescent="0.25">
      <c r="E127" s="2"/>
      <c r="G127" s="59"/>
      <c r="H127" s="4"/>
    </row>
    <row r="128" spans="5:8" x14ac:dyDescent="0.25">
      <c r="E128" s="2"/>
      <c r="G128" s="59"/>
      <c r="H128" s="4"/>
    </row>
    <row r="129" spans="5:8" x14ac:dyDescent="0.25">
      <c r="E129" s="2"/>
      <c r="G129" s="59"/>
      <c r="H129" s="4"/>
    </row>
    <row r="130" spans="5:8" x14ac:dyDescent="0.25">
      <c r="E130" s="2"/>
      <c r="G130" s="59"/>
      <c r="H130" s="4"/>
    </row>
    <row r="131" spans="5:8" x14ac:dyDescent="0.25">
      <c r="E131" s="2"/>
      <c r="G131" s="59"/>
      <c r="H131" s="4"/>
    </row>
    <row r="132" spans="5:8" x14ac:dyDescent="0.25">
      <c r="E132" s="2"/>
      <c r="G132" s="59"/>
      <c r="H132" s="4"/>
    </row>
    <row r="133" spans="5:8" x14ac:dyDescent="0.25">
      <c r="E133" s="2"/>
      <c r="G133" s="59"/>
      <c r="H133" s="4"/>
    </row>
    <row r="134" spans="5:8" x14ac:dyDescent="0.25">
      <c r="E134" s="2"/>
      <c r="G134" s="59"/>
      <c r="H134" s="4"/>
    </row>
    <row r="135" spans="5:8" x14ac:dyDescent="0.25">
      <c r="E135" s="2"/>
      <c r="G135" s="59"/>
      <c r="H135" s="4"/>
    </row>
    <row r="136" spans="5:8" x14ac:dyDescent="0.25">
      <c r="E136" s="2"/>
      <c r="G136" s="59"/>
      <c r="H136" s="4"/>
    </row>
    <row r="137" spans="5:8" x14ac:dyDescent="0.25">
      <c r="E137" s="2"/>
      <c r="G137" s="59"/>
      <c r="H137" s="4"/>
    </row>
    <row r="138" spans="5:8" x14ac:dyDescent="0.25">
      <c r="E138" s="2"/>
      <c r="G138" s="59"/>
      <c r="H138" s="4"/>
    </row>
    <row r="139" spans="5:8" x14ac:dyDescent="0.25">
      <c r="E139" s="2"/>
      <c r="G139" s="59"/>
      <c r="H139" s="4"/>
    </row>
    <row r="140" spans="5:8" x14ac:dyDescent="0.25">
      <c r="E140" s="2"/>
      <c r="G140" s="59"/>
      <c r="H140" s="4"/>
    </row>
    <row r="141" spans="5:8" x14ac:dyDescent="0.25">
      <c r="E141" s="2"/>
      <c r="G141" s="59"/>
      <c r="H141" s="4"/>
    </row>
    <row r="142" spans="5:8" x14ac:dyDescent="0.25">
      <c r="E142" s="2"/>
      <c r="G142" s="59"/>
      <c r="H142" s="4"/>
    </row>
    <row r="143" spans="5:8" x14ac:dyDescent="0.25">
      <c r="E143" s="2"/>
      <c r="G143" s="59"/>
      <c r="H143" s="4"/>
    </row>
    <row r="144" spans="5:8" x14ac:dyDescent="0.25">
      <c r="E144" s="2"/>
      <c r="G144" s="59"/>
      <c r="H144" s="4"/>
    </row>
    <row r="145" spans="5:8" x14ac:dyDescent="0.25">
      <c r="E145" s="2"/>
      <c r="G145" s="59"/>
      <c r="H145" s="4"/>
    </row>
    <row r="146" spans="5:8" x14ac:dyDescent="0.25">
      <c r="E146" s="2"/>
      <c r="G146" s="59"/>
      <c r="H146" s="4"/>
    </row>
    <row r="147" spans="5:8" x14ac:dyDescent="0.25">
      <c r="E147" s="2"/>
      <c r="G147" s="59"/>
      <c r="H147" s="4"/>
    </row>
    <row r="148" spans="5:8" x14ac:dyDescent="0.25">
      <c r="E148" s="2"/>
      <c r="G148" s="59"/>
      <c r="H148" s="4"/>
    </row>
    <row r="149" spans="5:8" x14ac:dyDescent="0.25">
      <c r="E149" s="2"/>
      <c r="G149" s="59"/>
      <c r="H149" s="4"/>
    </row>
    <row r="150" spans="5:8" x14ac:dyDescent="0.25">
      <c r="E150" s="2"/>
      <c r="G150" s="59"/>
      <c r="H150" s="4"/>
    </row>
    <row r="151" spans="5:8" x14ac:dyDescent="0.25">
      <c r="E151" s="2"/>
      <c r="G151" s="59"/>
      <c r="H151" s="4"/>
    </row>
    <row r="152" spans="5:8" x14ac:dyDescent="0.25">
      <c r="E152" s="2"/>
      <c r="G152" s="59"/>
      <c r="H152" s="4"/>
    </row>
    <row r="153" spans="5:8" x14ac:dyDescent="0.25">
      <c r="E153" s="2"/>
      <c r="G153" s="59"/>
      <c r="H153" s="4"/>
    </row>
    <row r="154" spans="5:8" x14ac:dyDescent="0.25">
      <c r="E154" s="2"/>
      <c r="G154" s="59"/>
      <c r="H154" s="4"/>
    </row>
    <row r="155" spans="5:8" x14ac:dyDescent="0.25">
      <c r="E155" s="2"/>
      <c r="G155" s="59"/>
      <c r="H155" s="4"/>
    </row>
    <row r="156" spans="5:8" x14ac:dyDescent="0.25">
      <c r="E156" s="2"/>
      <c r="G156" s="59"/>
      <c r="H156" s="4"/>
    </row>
    <row r="157" spans="5:8" x14ac:dyDescent="0.25">
      <c r="E157" s="2"/>
      <c r="G157" s="59"/>
      <c r="H157" s="4"/>
    </row>
    <row r="158" spans="5:8" x14ac:dyDescent="0.25">
      <c r="E158" s="2"/>
      <c r="G158" s="59"/>
      <c r="H158" s="4"/>
    </row>
    <row r="159" spans="5:8" x14ac:dyDescent="0.25">
      <c r="E159" s="2"/>
      <c r="G159" s="59"/>
      <c r="H159" s="4"/>
    </row>
    <row r="160" spans="5:8" x14ac:dyDescent="0.25">
      <c r="E160" s="2"/>
      <c r="G160" s="59"/>
      <c r="H160" s="4"/>
    </row>
    <row r="161" spans="5:8" x14ac:dyDescent="0.25">
      <c r="E161" s="2"/>
      <c r="G161" s="59"/>
      <c r="H161" s="4"/>
    </row>
    <row r="162" spans="5:8" x14ac:dyDescent="0.25">
      <c r="E162" s="2"/>
      <c r="G162" s="59"/>
      <c r="H162" s="4"/>
    </row>
    <row r="163" spans="5:8" x14ac:dyDescent="0.25">
      <c r="E163" s="2"/>
      <c r="G163" s="59"/>
      <c r="H163" s="4"/>
    </row>
    <row r="164" spans="5:8" x14ac:dyDescent="0.25">
      <c r="E164" s="2"/>
      <c r="G164" s="59"/>
      <c r="H164" s="4"/>
    </row>
    <row r="165" spans="5:8" x14ac:dyDescent="0.25">
      <c r="E165" s="2"/>
      <c r="G165" s="59"/>
      <c r="H165" s="4"/>
    </row>
    <row r="166" spans="5:8" x14ac:dyDescent="0.25">
      <c r="E166" s="2"/>
      <c r="G166" s="59"/>
      <c r="H166" s="4"/>
    </row>
    <row r="167" spans="5:8" x14ac:dyDescent="0.25">
      <c r="E167" s="2"/>
      <c r="G167" s="59"/>
      <c r="H167" s="4"/>
    </row>
    <row r="168" spans="5:8" x14ac:dyDescent="0.25">
      <c r="E168" s="2"/>
      <c r="G168" s="59"/>
      <c r="H168" s="4"/>
    </row>
    <row r="169" spans="5:8" x14ac:dyDescent="0.25">
      <c r="E169" s="2"/>
      <c r="G169" s="59"/>
      <c r="H169" s="4"/>
    </row>
    <row r="170" spans="5:8" x14ac:dyDescent="0.25">
      <c r="E170" s="2"/>
      <c r="G170" s="59"/>
      <c r="H170" s="4"/>
    </row>
    <row r="171" spans="5:8" x14ac:dyDescent="0.25">
      <c r="E171" s="2"/>
      <c r="G171" s="59"/>
      <c r="H171" s="4"/>
    </row>
    <row r="172" spans="5:8" x14ac:dyDescent="0.25">
      <c r="E172" s="2"/>
      <c r="G172" s="59"/>
      <c r="H172" s="4"/>
    </row>
    <row r="173" spans="5:8" x14ac:dyDescent="0.25">
      <c r="E173" s="2"/>
      <c r="G173" s="59"/>
      <c r="H173" s="4"/>
    </row>
    <row r="174" spans="5:8" x14ac:dyDescent="0.25">
      <c r="E174" s="2"/>
      <c r="G174" s="59"/>
      <c r="H174" s="4"/>
    </row>
    <row r="175" spans="5:8" x14ac:dyDescent="0.25">
      <c r="E175" s="2"/>
      <c r="G175" s="59"/>
      <c r="H175" s="4"/>
    </row>
    <row r="176" spans="5:8" x14ac:dyDescent="0.25">
      <c r="E176" s="2"/>
      <c r="G176" s="59"/>
      <c r="H176" s="4"/>
    </row>
    <row r="177" spans="5:8" x14ac:dyDescent="0.25">
      <c r="E177" s="2"/>
      <c r="G177" s="59"/>
      <c r="H177" s="4"/>
    </row>
    <row r="178" spans="5:8" x14ac:dyDescent="0.25">
      <c r="E178" s="2"/>
      <c r="G178" s="59"/>
      <c r="H178" s="4"/>
    </row>
    <row r="179" spans="5:8" x14ac:dyDescent="0.25">
      <c r="E179" s="2"/>
      <c r="G179" s="59"/>
      <c r="H179" s="4"/>
    </row>
    <row r="180" spans="5:8" x14ac:dyDescent="0.25">
      <c r="E180" s="2"/>
      <c r="G180" s="59"/>
      <c r="H180" s="4"/>
    </row>
    <row r="181" spans="5:8" x14ac:dyDescent="0.25">
      <c r="E181" s="2"/>
      <c r="G181" s="59"/>
      <c r="H181" s="4"/>
    </row>
    <row r="182" spans="5:8" x14ac:dyDescent="0.25">
      <c r="E182" s="2"/>
      <c r="G182" s="59"/>
      <c r="H182" s="4"/>
    </row>
    <row r="183" spans="5:8" x14ac:dyDescent="0.25">
      <c r="E183" s="2"/>
      <c r="G183" s="59"/>
      <c r="H183" s="4"/>
    </row>
    <row r="184" spans="5:8" x14ac:dyDescent="0.25">
      <c r="E184" s="2"/>
      <c r="G184" s="59"/>
      <c r="H184" s="4"/>
    </row>
    <row r="185" spans="5:8" x14ac:dyDescent="0.25">
      <c r="E185" s="2"/>
      <c r="G185" s="59"/>
      <c r="H185" s="4"/>
    </row>
    <row r="186" spans="5:8" x14ac:dyDescent="0.25">
      <c r="E186" s="2"/>
      <c r="G186" s="59"/>
      <c r="H186" s="4"/>
    </row>
    <row r="187" spans="5:8" x14ac:dyDescent="0.25">
      <c r="E187" s="2"/>
      <c r="G187" s="59"/>
      <c r="H187" s="4"/>
    </row>
    <row r="188" spans="5:8" x14ac:dyDescent="0.25">
      <c r="E188" s="2"/>
      <c r="G188" s="59"/>
      <c r="H188" s="4"/>
    </row>
    <row r="189" spans="5:8" x14ac:dyDescent="0.25">
      <c r="E189" s="2"/>
      <c r="G189" s="59"/>
      <c r="H189" s="4"/>
    </row>
    <row r="190" spans="5:8" x14ac:dyDescent="0.25">
      <c r="E190" s="2"/>
      <c r="G190" s="59"/>
      <c r="H190" s="4"/>
    </row>
    <row r="191" spans="5:8" x14ac:dyDescent="0.25">
      <c r="E191" s="2"/>
      <c r="G191" s="59"/>
      <c r="H191" s="4"/>
    </row>
    <row r="192" spans="5:8" x14ac:dyDescent="0.25">
      <c r="E192" s="2"/>
      <c r="G192" s="59"/>
      <c r="H192" s="4"/>
    </row>
    <row r="193" spans="5:8" x14ac:dyDescent="0.25">
      <c r="E193" s="2"/>
      <c r="G193" s="59"/>
      <c r="H193" s="4"/>
    </row>
    <row r="194" spans="5:8" x14ac:dyDescent="0.25">
      <c r="E194" s="2"/>
      <c r="G194" s="59"/>
      <c r="H194" s="4"/>
    </row>
    <row r="195" spans="5:8" x14ac:dyDescent="0.25">
      <c r="E195" s="2"/>
      <c r="G195" s="59"/>
      <c r="H195" s="4"/>
    </row>
    <row r="196" spans="5:8" x14ac:dyDescent="0.25">
      <c r="E196" s="2"/>
      <c r="G196" s="59"/>
      <c r="H196" s="4"/>
    </row>
    <row r="197" spans="5:8" x14ac:dyDescent="0.25">
      <c r="E197" s="2"/>
      <c r="G197" s="59"/>
      <c r="H197" s="4"/>
    </row>
    <row r="198" spans="5:8" x14ac:dyDescent="0.25">
      <c r="E198" s="2"/>
      <c r="G198" s="59"/>
      <c r="H198" s="4"/>
    </row>
    <row r="199" spans="5:8" x14ac:dyDescent="0.25">
      <c r="E199" s="2"/>
      <c r="G199" s="59"/>
      <c r="H199" s="4"/>
    </row>
    <row r="200" spans="5:8" x14ac:dyDescent="0.25">
      <c r="E200" s="2"/>
      <c r="G200" s="59"/>
      <c r="H200" s="4"/>
    </row>
    <row r="201" spans="5:8" x14ac:dyDescent="0.25">
      <c r="E201" s="2"/>
      <c r="G201" s="59"/>
      <c r="H201" s="4"/>
    </row>
    <row r="202" spans="5:8" x14ac:dyDescent="0.25">
      <c r="E202" s="2"/>
      <c r="G202" s="59"/>
      <c r="H202" s="4"/>
    </row>
    <row r="203" spans="5:8" x14ac:dyDescent="0.25">
      <c r="E203" s="2"/>
      <c r="G203" s="59"/>
      <c r="H203" s="4"/>
    </row>
    <row r="204" spans="5:8" x14ac:dyDescent="0.25">
      <c r="E204" s="2"/>
      <c r="G204" s="59"/>
      <c r="H204" s="4"/>
    </row>
    <row r="205" spans="5:8" x14ac:dyDescent="0.25">
      <c r="E205" s="2"/>
      <c r="G205" s="59"/>
      <c r="H205" s="4"/>
    </row>
    <row r="206" spans="5:8" x14ac:dyDescent="0.25">
      <c r="E206" s="2"/>
      <c r="G206" s="59"/>
      <c r="H206" s="4"/>
    </row>
    <row r="207" spans="5:8" x14ac:dyDescent="0.25">
      <c r="E207" s="2"/>
      <c r="G207" s="59"/>
      <c r="H207" s="4"/>
    </row>
    <row r="208" spans="5:8" x14ac:dyDescent="0.25">
      <c r="E208" s="2"/>
      <c r="G208" s="59"/>
      <c r="H208" s="4"/>
    </row>
    <row r="209" spans="5:8" x14ac:dyDescent="0.25">
      <c r="E209" s="2"/>
      <c r="G209" s="59"/>
      <c r="H209" s="4"/>
    </row>
    <row r="210" spans="5:8" x14ac:dyDescent="0.25">
      <c r="E210" s="2"/>
      <c r="G210" s="59"/>
      <c r="H210" s="4"/>
    </row>
    <row r="211" spans="5:8" x14ac:dyDescent="0.25">
      <c r="E211" s="2"/>
      <c r="G211" s="59"/>
      <c r="H211" s="4"/>
    </row>
    <row r="212" spans="5:8" x14ac:dyDescent="0.25">
      <c r="E212" s="2"/>
      <c r="G212" s="59"/>
      <c r="H212" s="4"/>
    </row>
    <row r="213" spans="5:8" x14ac:dyDescent="0.25">
      <c r="E213" s="2"/>
      <c r="G213" s="59"/>
      <c r="H213" s="4"/>
    </row>
    <row r="214" spans="5:8" x14ac:dyDescent="0.25">
      <c r="E214" s="2"/>
      <c r="G214" s="59"/>
      <c r="H214" s="4"/>
    </row>
    <row r="215" spans="5:8" x14ac:dyDescent="0.25">
      <c r="E215" s="2"/>
      <c r="G215" s="59"/>
      <c r="H215" s="4"/>
    </row>
    <row r="216" spans="5:8" x14ac:dyDescent="0.25">
      <c r="E216" s="2"/>
      <c r="G216" s="59"/>
      <c r="H216" s="4"/>
    </row>
    <row r="217" spans="5:8" x14ac:dyDescent="0.25">
      <c r="E217" s="2"/>
      <c r="G217" s="59"/>
      <c r="H217" s="4"/>
    </row>
    <row r="218" spans="5:8" x14ac:dyDescent="0.25">
      <c r="E218" s="2"/>
      <c r="G218" s="59"/>
      <c r="H218" s="4"/>
    </row>
    <row r="219" spans="5:8" x14ac:dyDescent="0.25">
      <c r="E219" s="2"/>
      <c r="G219" s="59"/>
      <c r="H219" s="4"/>
    </row>
    <row r="220" spans="5:8" x14ac:dyDescent="0.25">
      <c r="E220" s="2"/>
      <c r="G220" s="59"/>
      <c r="H220" s="4"/>
    </row>
    <row r="221" spans="5:8" x14ac:dyDescent="0.25">
      <c r="E221" s="2"/>
      <c r="G221" s="59"/>
      <c r="H221" s="4"/>
    </row>
    <row r="222" spans="5:8" x14ac:dyDescent="0.25">
      <c r="E222" s="2"/>
      <c r="G222" s="59"/>
      <c r="H222" s="4"/>
    </row>
    <row r="223" spans="5:8" x14ac:dyDescent="0.25">
      <c r="E223" s="2"/>
      <c r="G223" s="59"/>
      <c r="H223" s="4"/>
    </row>
    <row r="224" spans="5:8" x14ac:dyDescent="0.25">
      <c r="E224" s="2"/>
      <c r="G224" s="59"/>
      <c r="H224" s="4"/>
    </row>
    <row r="225" spans="5:8" x14ac:dyDescent="0.25">
      <c r="E225" s="2"/>
      <c r="G225" s="59"/>
      <c r="H225" s="4"/>
    </row>
    <row r="226" spans="5:8" x14ac:dyDescent="0.25">
      <c r="E226" s="2"/>
      <c r="G226" s="59"/>
      <c r="H226" s="4"/>
    </row>
    <row r="227" spans="5:8" x14ac:dyDescent="0.25">
      <c r="E227" s="2"/>
      <c r="G227" s="59"/>
      <c r="H227" s="4"/>
    </row>
    <row r="228" spans="5:8" x14ac:dyDescent="0.25">
      <c r="E228" s="2"/>
      <c r="G228" s="59"/>
      <c r="H228" s="4"/>
    </row>
    <row r="229" spans="5:8" x14ac:dyDescent="0.25">
      <c r="E229" s="2"/>
      <c r="G229" s="59"/>
      <c r="H229" s="4"/>
    </row>
    <row r="230" spans="5:8" x14ac:dyDescent="0.25">
      <c r="E230" s="2"/>
      <c r="G230" s="59"/>
      <c r="H230" s="4"/>
    </row>
    <row r="231" spans="5:8" x14ac:dyDescent="0.25">
      <c r="E231" s="2"/>
      <c r="G231" s="59"/>
      <c r="H231" s="4"/>
    </row>
    <row r="232" spans="5:8" x14ac:dyDescent="0.25">
      <c r="E232" s="2"/>
      <c r="G232" s="59"/>
      <c r="H232" s="4"/>
    </row>
    <row r="233" spans="5:8" x14ac:dyDescent="0.25">
      <c r="E233" s="2"/>
      <c r="G233" s="59"/>
      <c r="H233" s="4"/>
    </row>
    <row r="234" spans="5:8" x14ac:dyDescent="0.25">
      <c r="E234" s="2"/>
      <c r="G234" s="59"/>
      <c r="H234" s="4"/>
    </row>
    <row r="235" spans="5:8" x14ac:dyDescent="0.25">
      <c r="E235" s="2"/>
      <c r="G235" s="59"/>
      <c r="H235" s="4"/>
    </row>
    <row r="236" spans="5:8" x14ac:dyDescent="0.25">
      <c r="E236" s="2"/>
      <c r="G236" s="59"/>
      <c r="H236" s="4"/>
    </row>
    <row r="237" spans="5:8" x14ac:dyDescent="0.25">
      <c r="E237" s="2"/>
      <c r="G237" s="59"/>
      <c r="H237" s="4"/>
    </row>
    <row r="238" spans="5:8" x14ac:dyDescent="0.25">
      <c r="E238" s="2"/>
      <c r="G238" s="59"/>
      <c r="H238" s="4"/>
    </row>
    <row r="239" spans="5:8" x14ac:dyDescent="0.25">
      <c r="E239" s="2"/>
      <c r="G239" s="59"/>
      <c r="H239" s="4"/>
    </row>
    <row r="240" spans="5:8" x14ac:dyDescent="0.25">
      <c r="E240" s="2"/>
      <c r="G240" s="59"/>
      <c r="H240" s="4"/>
    </row>
    <row r="241" spans="5:8" x14ac:dyDescent="0.25">
      <c r="E241" s="2"/>
      <c r="G241" s="59"/>
      <c r="H241" s="4"/>
    </row>
    <row r="242" spans="5:8" x14ac:dyDescent="0.25">
      <c r="E242" s="2"/>
      <c r="G242" s="59"/>
      <c r="H242" s="4"/>
    </row>
    <row r="243" spans="5:8" x14ac:dyDescent="0.25">
      <c r="E243" s="2"/>
      <c r="G243" s="59"/>
      <c r="H243" s="4"/>
    </row>
    <row r="244" spans="5:8" x14ac:dyDescent="0.25">
      <c r="E244" s="2"/>
      <c r="G244" s="59"/>
      <c r="H244" s="4"/>
    </row>
    <row r="245" spans="5:8" x14ac:dyDescent="0.25">
      <c r="E245" s="2"/>
      <c r="G245" s="59"/>
      <c r="H245" s="4"/>
    </row>
    <row r="246" spans="5:8" x14ac:dyDescent="0.25">
      <c r="E246" s="2"/>
      <c r="G246" s="59"/>
      <c r="H246" s="4"/>
    </row>
    <row r="247" spans="5:8" x14ac:dyDescent="0.25">
      <c r="E247" s="2"/>
      <c r="G247" s="59"/>
      <c r="H247" s="4"/>
    </row>
    <row r="248" spans="5:8" x14ac:dyDescent="0.25">
      <c r="E248" s="2"/>
      <c r="G248" s="59"/>
      <c r="H248" s="4"/>
    </row>
    <row r="249" spans="5:8" x14ac:dyDescent="0.25">
      <c r="E249" s="2"/>
      <c r="G249" s="59"/>
      <c r="H249" s="4"/>
    </row>
    <row r="250" spans="5:8" x14ac:dyDescent="0.25">
      <c r="E250" s="2"/>
      <c r="G250" s="59"/>
      <c r="H250" s="4"/>
    </row>
    <row r="251" spans="5:8" x14ac:dyDescent="0.25">
      <c r="E251" s="2"/>
      <c r="G251" s="59"/>
      <c r="H251" s="4"/>
    </row>
    <row r="252" spans="5:8" x14ac:dyDescent="0.25">
      <c r="E252" s="2"/>
      <c r="G252" s="59"/>
      <c r="H252" s="4"/>
    </row>
    <row r="253" spans="5:8" x14ac:dyDescent="0.25">
      <c r="E253" s="2"/>
      <c r="G253" s="59"/>
      <c r="H253" s="4"/>
    </row>
    <row r="254" spans="5:8" x14ac:dyDescent="0.25">
      <c r="E254" s="2"/>
      <c r="G254" s="59"/>
      <c r="H254" s="4"/>
    </row>
    <row r="255" spans="5:8" x14ac:dyDescent="0.25">
      <c r="E255" s="2"/>
      <c r="G255" s="59"/>
      <c r="H255" s="4"/>
    </row>
    <row r="256" spans="5:8" x14ac:dyDescent="0.25">
      <c r="E256" s="2"/>
      <c r="G256" s="59"/>
      <c r="H256" s="4"/>
    </row>
    <row r="257" spans="5:8" x14ac:dyDescent="0.25">
      <c r="E257" s="2"/>
      <c r="G257" s="59"/>
      <c r="H257" s="4"/>
    </row>
    <row r="258" spans="5:8" x14ac:dyDescent="0.25">
      <c r="E258" s="2"/>
      <c r="G258" s="59"/>
      <c r="H258" s="4"/>
    </row>
    <row r="259" spans="5:8" x14ac:dyDescent="0.25">
      <c r="E259" s="2"/>
      <c r="G259" s="59"/>
      <c r="H259" s="4"/>
    </row>
    <row r="260" spans="5:8" x14ac:dyDescent="0.25">
      <c r="E260" s="2"/>
      <c r="G260" s="59"/>
      <c r="H260" s="4"/>
    </row>
    <row r="261" spans="5:8" x14ac:dyDescent="0.25">
      <c r="E261" s="2"/>
      <c r="G261" s="59"/>
      <c r="H261" s="4"/>
    </row>
    <row r="262" spans="5:8" x14ac:dyDescent="0.25">
      <c r="E262" s="2"/>
      <c r="G262" s="59"/>
      <c r="H262" s="4"/>
    </row>
    <row r="263" spans="5:8" x14ac:dyDescent="0.25">
      <c r="E263" s="2"/>
      <c r="G263" s="59"/>
      <c r="H263" s="4"/>
    </row>
    <row r="264" spans="5:8" x14ac:dyDescent="0.25">
      <c r="E264" s="2"/>
      <c r="G264" s="59"/>
      <c r="H264" s="4"/>
    </row>
    <row r="265" spans="5:8" x14ac:dyDescent="0.25">
      <c r="E265" s="2"/>
      <c r="G265" s="59"/>
      <c r="H265" s="4"/>
    </row>
    <row r="266" spans="5:8" x14ac:dyDescent="0.25">
      <c r="E266" s="2"/>
      <c r="G266" s="59"/>
      <c r="H266" s="4"/>
    </row>
    <row r="267" spans="5:8" x14ac:dyDescent="0.25">
      <c r="E267" s="2"/>
      <c r="G267" s="59"/>
      <c r="H267" s="4"/>
    </row>
    <row r="268" spans="5:8" x14ac:dyDescent="0.25">
      <c r="E268" s="2"/>
      <c r="G268" s="59"/>
      <c r="H268" s="4"/>
    </row>
    <row r="269" spans="5:8" x14ac:dyDescent="0.25">
      <c r="E269" s="2"/>
      <c r="G269" s="59"/>
      <c r="H269" s="4"/>
    </row>
    <row r="270" spans="5:8" x14ac:dyDescent="0.25">
      <c r="E270" s="2"/>
      <c r="G270" s="59"/>
      <c r="H270" s="4"/>
    </row>
    <row r="271" spans="5:8" x14ac:dyDescent="0.25">
      <c r="E271" s="2"/>
      <c r="G271" s="59"/>
      <c r="H271" s="4"/>
    </row>
    <row r="272" spans="5:8" x14ac:dyDescent="0.25">
      <c r="E272" s="2"/>
      <c r="G272" s="59"/>
      <c r="H272" s="4"/>
    </row>
    <row r="273" spans="5:8" x14ac:dyDescent="0.25">
      <c r="E273" s="2"/>
      <c r="G273" s="59"/>
      <c r="H273" s="4"/>
    </row>
    <row r="274" spans="5:8" x14ac:dyDescent="0.25">
      <c r="E274" s="2"/>
      <c r="G274" s="59"/>
      <c r="H274" s="4"/>
    </row>
    <row r="275" spans="5:8" x14ac:dyDescent="0.25">
      <c r="E275" s="2"/>
      <c r="G275" s="59"/>
      <c r="H275" s="4"/>
    </row>
    <row r="276" spans="5:8" x14ac:dyDescent="0.25">
      <c r="E276" s="2"/>
      <c r="G276" s="59"/>
      <c r="H276" s="4"/>
    </row>
    <row r="277" spans="5:8" x14ac:dyDescent="0.25">
      <c r="E277" s="2"/>
      <c r="G277" s="59"/>
      <c r="H277" s="4"/>
    </row>
    <row r="278" spans="5:8" x14ac:dyDescent="0.25">
      <c r="E278" s="2"/>
      <c r="G278" s="59"/>
      <c r="H278" s="4"/>
    </row>
    <row r="279" spans="5:8" x14ac:dyDescent="0.25">
      <c r="E279" s="2"/>
      <c r="G279" s="59"/>
      <c r="H279" s="4"/>
    </row>
    <row r="280" spans="5:8" x14ac:dyDescent="0.25">
      <c r="E280" s="2"/>
      <c r="G280" s="59"/>
      <c r="H280" s="4"/>
    </row>
    <row r="281" spans="5:8" x14ac:dyDescent="0.25">
      <c r="E281" s="2"/>
      <c r="G281" s="59"/>
      <c r="H281" s="4"/>
    </row>
    <row r="282" spans="5:8" x14ac:dyDescent="0.25">
      <c r="E282" s="2"/>
      <c r="G282" s="59"/>
      <c r="H282" s="4"/>
    </row>
    <row r="283" spans="5:8" x14ac:dyDescent="0.25">
      <c r="E283" s="2"/>
      <c r="G283" s="59"/>
      <c r="H283" s="4"/>
    </row>
    <row r="284" spans="5:8" x14ac:dyDescent="0.25">
      <c r="E284" s="2"/>
      <c r="G284" s="59"/>
      <c r="H284" s="4"/>
    </row>
    <row r="285" spans="5:8" x14ac:dyDescent="0.25">
      <c r="E285" s="2"/>
      <c r="G285" s="59"/>
      <c r="H285" s="4"/>
    </row>
    <row r="286" spans="5:8" x14ac:dyDescent="0.25">
      <c r="E286" s="2"/>
      <c r="G286" s="59"/>
      <c r="H286" s="4"/>
    </row>
    <row r="287" spans="5:8" x14ac:dyDescent="0.25">
      <c r="E287" s="2"/>
      <c r="G287" s="59"/>
      <c r="H287" s="4"/>
    </row>
    <row r="288" spans="5:8" x14ac:dyDescent="0.25">
      <c r="E288" s="2"/>
      <c r="G288" s="59"/>
      <c r="H288" s="4"/>
    </row>
    <row r="289" spans="5:8" x14ac:dyDescent="0.25">
      <c r="E289" s="2"/>
      <c r="G289" s="59"/>
      <c r="H289" s="4"/>
    </row>
    <row r="290" spans="5:8" x14ac:dyDescent="0.25">
      <c r="E290" s="2"/>
      <c r="G290" s="59"/>
      <c r="H290" s="4"/>
    </row>
    <row r="291" spans="5:8" x14ac:dyDescent="0.25">
      <c r="E291" s="2"/>
      <c r="G291" s="59"/>
      <c r="H291" s="4"/>
    </row>
    <row r="292" spans="5:8" x14ac:dyDescent="0.25">
      <c r="E292" s="2"/>
      <c r="G292" s="59"/>
      <c r="H292" s="4"/>
    </row>
    <row r="293" spans="5:8" x14ac:dyDescent="0.25">
      <c r="E293" s="2"/>
      <c r="G293" s="59"/>
      <c r="H293" s="4"/>
    </row>
    <row r="294" spans="5:8" x14ac:dyDescent="0.25">
      <c r="E294" s="2"/>
      <c r="G294" s="59"/>
      <c r="H294" s="4"/>
    </row>
    <row r="295" spans="5:8" x14ac:dyDescent="0.25">
      <c r="E295" s="2"/>
      <c r="G295" s="59"/>
      <c r="H295" s="4"/>
    </row>
    <row r="296" spans="5:8" x14ac:dyDescent="0.25">
      <c r="E296" s="2"/>
      <c r="G296" s="59"/>
      <c r="H296" s="4"/>
    </row>
    <row r="297" spans="5:8" x14ac:dyDescent="0.25">
      <c r="E297" s="2"/>
      <c r="G297" s="59"/>
      <c r="H297" s="4"/>
    </row>
    <row r="298" spans="5:8" x14ac:dyDescent="0.25">
      <c r="E298" s="2"/>
      <c r="G298" s="59"/>
      <c r="H298" s="4"/>
    </row>
    <row r="299" spans="5:8" x14ac:dyDescent="0.25">
      <c r="E299" s="2"/>
      <c r="G299" s="59"/>
      <c r="H299" s="4"/>
    </row>
    <row r="300" spans="5:8" x14ac:dyDescent="0.25">
      <c r="E300" s="2"/>
      <c r="G300" s="59"/>
      <c r="H300" s="4"/>
    </row>
    <row r="301" spans="5:8" x14ac:dyDescent="0.25">
      <c r="E301" s="2"/>
      <c r="G301" s="59"/>
      <c r="H301" s="4"/>
    </row>
    <row r="302" spans="5:8" x14ac:dyDescent="0.25">
      <c r="E302" s="2"/>
      <c r="G302" s="59"/>
      <c r="H302" s="4"/>
    </row>
    <row r="303" spans="5:8" x14ac:dyDescent="0.25">
      <c r="E303" s="2"/>
      <c r="G303" s="59"/>
      <c r="H303" s="4"/>
    </row>
    <row r="304" spans="5:8" x14ac:dyDescent="0.25">
      <c r="E304" s="2"/>
      <c r="G304" s="59"/>
      <c r="H304" s="4"/>
    </row>
    <row r="305" spans="5:8" x14ac:dyDescent="0.25">
      <c r="E305" s="2"/>
      <c r="G305" s="59"/>
      <c r="H305" s="4"/>
    </row>
    <row r="306" spans="5:8" x14ac:dyDescent="0.25">
      <c r="E306" s="2"/>
      <c r="G306" s="59"/>
      <c r="H306" s="4"/>
    </row>
    <row r="307" spans="5:8" x14ac:dyDescent="0.25">
      <c r="E307" s="2"/>
      <c r="G307" s="59"/>
      <c r="H307" s="4"/>
    </row>
    <row r="308" spans="5:8" x14ac:dyDescent="0.25">
      <c r="E308" s="2"/>
      <c r="G308" s="59"/>
      <c r="H308" s="4"/>
    </row>
    <row r="309" spans="5:8" x14ac:dyDescent="0.25">
      <c r="E309" s="2"/>
      <c r="G309" s="59"/>
      <c r="H309" s="4"/>
    </row>
    <row r="310" spans="5:8" x14ac:dyDescent="0.25">
      <c r="E310" s="2"/>
      <c r="G310" s="59"/>
      <c r="H310" s="4"/>
    </row>
    <row r="311" spans="5:8" x14ac:dyDescent="0.25">
      <c r="E311" s="2"/>
      <c r="G311" s="59"/>
      <c r="H311" s="4"/>
    </row>
    <row r="312" spans="5:8" x14ac:dyDescent="0.25">
      <c r="E312" s="2"/>
      <c r="G312" s="59"/>
      <c r="H312" s="4"/>
    </row>
    <row r="313" spans="5:8" x14ac:dyDescent="0.25">
      <c r="E313" s="2"/>
      <c r="G313" s="59"/>
      <c r="H313" s="4"/>
    </row>
    <row r="314" spans="5:8" x14ac:dyDescent="0.25">
      <c r="E314" s="2"/>
      <c r="G314" s="59"/>
      <c r="H314" s="4"/>
    </row>
    <row r="315" spans="5:8" x14ac:dyDescent="0.25">
      <c r="E315" s="2"/>
      <c r="G315" s="59"/>
      <c r="H315" s="4"/>
    </row>
    <row r="316" spans="5:8" x14ac:dyDescent="0.25">
      <c r="E316" s="2"/>
      <c r="G316" s="59"/>
      <c r="H316" s="4"/>
    </row>
    <row r="317" spans="5:8" x14ac:dyDescent="0.25">
      <c r="E317" s="2"/>
      <c r="G317" s="59"/>
      <c r="H317" s="4"/>
    </row>
    <row r="318" spans="5:8" x14ac:dyDescent="0.25">
      <c r="E318" s="2"/>
      <c r="G318" s="59"/>
      <c r="H318" s="4"/>
    </row>
    <row r="319" spans="5:8" x14ac:dyDescent="0.25">
      <c r="E319" s="2"/>
      <c r="G319" s="59"/>
      <c r="H319" s="4"/>
    </row>
    <row r="320" spans="5:8" x14ac:dyDescent="0.25">
      <c r="E320" s="2"/>
      <c r="G320" s="59"/>
      <c r="H320" s="4"/>
    </row>
    <row r="321" spans="5:8" x14ac:dyDescent="0.25">
      <c r="E321" s="2"/>
      <c r="G321" s="59"/>
      <c r="H321" s="4"/>
    </row>
    <row r="322" spans="5:8" x14ac:dyDescent="0.25">
      <c r="E322" s="2"/>
      <c r="G322" s="59"/>
      <c r="H322" s="4"/>
    </row>
    <row r="323" spans="5:8" x14ac:dyDescent="0.25">
      <c r="E323" s="2"/>
      <c r="G323" s="59"/>
      <c r="H323" s="4"/>
    </row>
    <row r="324" spans="5:8" x14ac:dyDescent="0.25">
      <c r="E324" s="2"/>
      <c r="G324" s="59"/>
      <c r="H324" s="4"/>
    </row>
    <row r="325" spans="5:8" x14ac:dyDescent="0.25">
      <c r="E325" s="2"/>
      <c r="G325" s="59"/>
      <c r="H325" s="4"/>
    </row>
    <row r="326" spans="5:8" x14ac:dyDescent="0.25">
      <c r="E326" s="2"/>
      <c r="G326" s="59"/>
      <c r="H326" s="4"/>
    </row>
    <row r="327" spans="5:8" x14ac:dyDescent="0.25">
      <c r="E327" s="2"/>
      <c r="G327" s="59"/>
      <c r="H327" s="4"/>
    </row>
    <row r="328" spans="5:8" x14ac:dyDescent="0.25">
      <c r="E328" s="2"/>
      <c r="G328" s="59"/>
      <c r="H328" s="4"/>
    </row>
    <row r="329" spans="5:8" x14ac:dyDescent="0.25">
      <c r="E329" s="2"/>
      <c r="G329" s="59"/>
      <c r="H329" s="4"/>
    </row>
    <row r="330" spans="5:8" x14ac:dyDescent="0.25">
      <c r="E330" s="2"/>
      <c r="G330" s="59"/>
      <c r="H330" s="4"/>
    </row>
    <row r="331" spans="5:8" x14ac:dyDescent="0.25">
      <c r="E331" s="2"/>
      <c r="G331" s="59"/>
      <c r="H331" s="4"/>
    </row>
    <row r="332" spans="5:8" x14ac:dyDescent="0.25">
      <c r="E332" s="2"/>
      <c r="G332" s="59"/>
      <c r="H332" s="4"/>
    </row>
    <row r="333" spans="5:8" x14ac:dyDescent="0.25">
      <c r="E333" s="2"/>
      <c r="G333" s="59"/>
      <c r="H333" s="4"/>
    </row>
    <row r="334" spans="5:8" x14ac:dyDescent="0.25">
      <c r="E334" s="2"/>
      <c r="G334" s="59"/>
      <c r="H334" s="4"/>
    </row>
    <row r="335" spans="5:8" x14ac:dyDescent="0.25">
      <c r="E335" s="2"/>
      <c r="G335" s="59"/>
      <c r="H335" s="4"/>
    </row>
    <row r="336" spans="5:8" x14ac:dyDescent="0.25">
      <c r="E336" s="2"/>
      <c r="G336" s="59"/>
      <c r="H336" s="4"/>
    </row>
  </sheetData>
  <sortState ref="A10:CA53">
    <sortCondition ref="E10:E53"/>
  </sortState>
  <mergeCells count="10">
    <mergeCell ref="W8:W9"/>
    <mergeCell ref="X8:X9"/>
    <mergeCell ref="A6:Y6"/>
    <mergeCell ref="C7:C9"/>
    <mergeCell ref="I7:N7"/>
    <mergeCell ref="P7:U7"/>
    <mergeCell ref="W7:X7"/>
    <mergeCell ref="I8:J8"/>
    <mergeCell ref="K8:K9"/>
    <mergeCell ref="L8:M8"/>
  </mergeCells>
  <pageMargins left="0.31496062992125984" right="0.31496062992125984" top="0.74803149606299213" bottom="0.74803149606299213" header="0.31496062992125984" footer="0.31496062992125984"/>
  <pageSetup paperSize="5" scale="52" orientation="landscape" r:id="rId1"/>
  <rowBreaks count="3" manualBreakCount="3">
    <brk id="28" max="16383" man="1"/>
    <brk id="50" max="16383" man="1"/>
    <brk id="78" max="16383" man="1"/>
  </rowBreaks>
  <colBreaks count="1" manualBreakCount="1">
    <brk id="2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7" sqref="D7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Claribel Reinoso</dc:creator>
  <cp:lastModifiedBy>Carla P. Santana Baez</cp:lastModifiedBy>
  <cp:lastPrinted>2022-11-07T13:17:47Z</cp:lastPrinted>
  <dcterms:created xsi:type="dcterms:W3CDTF">2021-10-19T14:31:34Z</dcterms:created>
  <dcterms:modified xsi:type="dcterms:W3CDTF">2022-11-07T13:34:46Z</dcterms:modified>
</cp:coreProperties>
</file>