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íctor.Ferreras\OneDrive - cnss.gob.do\Direccion Financiera\02. ESTADOS FINANCIEROS\EF 2025\12-Diciembre\Portal de transparencia\"/>
    </mc:Choice>
  </mc:AlternateContent>
  <bookViews>
    <workbookView xWindow="0" yWindow="0" windowWidth="28800" windowHeight="11580"/>
  </bookViews>
  <sheets>
    <sheet name="Estado de Situación Financiera" sheetId="1" r:id="rId1"/>
  </sheets>
  <externalReferences>
    <externalReference r:id="rId2"/>
  </externalReferences>
  <definedNames>
    <definedName name="_xlnm.Print_Area" localSheetId="0">'Estado de Situación Financiera'!$A$1:$C$73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C59" i="1"/>
  <c r="B59" i="1"/>
  <c r="E59" i="1" s="1"/>
  <c r="C58" i="1"/>
  <c r="C61" i="1" s="1"/>
  <c r="B58" i="1"/>
  <c r="B61" i="1" s="1"/>
  <c r="E57" i="1"/>
  <c r="E56" i="1"/>
  <c r="E54" i="1"/>
  <c r="C52" i="1"/>
  <c r="C53" i="1" s="1"/>
  <c r="B52" i="1"/>
  <c r="B53" i="1" s="1"/>
  <c r="E51" i="1"/>
  <c r="E50" i="1"/>
  <c r="E49" i="1"/>
  <c r="E48" i="1"/>
  <c r="E47" i="1"/>
  <c r="E46" i="1"/>
  <c r="E45" i="1"/>
  <c r="C43" i="1"/>
  <c r="B43" i="1"/>
  <c r="E43" i="1" s="1"/>
  <c r="C42" i="1"/>
  <c r="B42" i="1"/>
  <c r="E42" i="1" s="1"/>
  <c r="C41" i="1"/>
  <c r="B41" i="1"/>
  <c r="E41" i="1" s="1"/>
  <c r="E40" i="1"/>
  <c r="E39" i="1"/>
  <c r="E38" i="1"/>
  <c r="E37" i="1"/>
  <c r="E36" i="1"/>
  <c r="E34" i="1"/>
  <c r="C32" i="1"/>
  <c r="B32" i="1"/>
  <c r="E32" i="1" s="1"/>
  <c r="C31" i="1"/>
  <c r="C33" i="1" s="1"/>
  <c r="B31" i="1"/>
  <c r="B33" i="1" s="1"/>
  <c r="E33" i="1" s="1"/>
  <c r="E30" i="1"/>
  <c r="E29" i="1"/>
  <c r="E28" i="1"/>
  <c r="E27" i="1"/>
  <c r="E26" i="1"/>
  <c r="E25" i="1"/>
  <c r="C23" i="1"/>
  <c r="B23" i="1"/>
  <c r="C22" i="1"/>
  <c r="B22" i="1"/>
  <c r="E22" i="1" s="1"/>
  <c r="C21" i="1"/>
  <c r="B21" i="1"/>
  <c r="E21" i="1" s="1"/>
  <c r="C20" i="1"/>
  <c r="C24" i="1" s="1"/>
  <c r="C35" i="1" s="1"/>
  <c r="B20" i="1"/>
  <c r="E23" i="1" l="1"/>
  <c r="C44" i="1"/>
  <c r="C55" i="1" s="1"/>
  <c r="C63" i="1" s="1"/>
  <c r="B24" i="1"/>
  <c r="B35" i="1"/>
  <c r="E35" i="1" s="1"/>
  <c r="E24" i="1"/>
  <c r="E53" i="1"/>
  <c r="E61" i="1"/>
  <c r="B44" i="1"/>
  <c r="E44" i="1" s="1"/>
  <c r="E20" i="1"/>
  <c r="E31" i="1"/>
  <c r="E52" i="1"/>
  <c r="E58" i="1"/>
  <c r="B55" i="1" l="1"/>
  <c r="E55" i="1" s="1"/>
  <c r="B63" i="1" l="1"/>
</calcChain>
</file>

<file path=xl/sharedStrings.xml><?xml version="1.0" encoding="utf-8"?>
<sst xmlns="http://schemas.openxmlformats.org/spreadsheetml/2006/main" count="48" uniqueCount="43">
  <si>
    <t>Consejo Nacional de Seguridad Social</t>
  </si>
  <si>
    <t>Estado de Situacion Financiera</t>
  </si>
  <si>
    <t>Al 30 de julio de 2025 y 2024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</si>
  <si>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</si>
  <si>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</si>
  <si>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</si>
  <si>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</si>
  <si>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</si>
  <si>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</si>
  <si>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</si>
  <si>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</si>
  <si>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</si>
  <si>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</si>
  <si>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</si>
  <si>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</si>
  <si>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</si>
  <si>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</si>
  <si>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</si>
  <si>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</si>
  <si>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</si>
  <si>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</si>
  <si>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</si>
  <si>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</si>
  <si>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</si>
  <si>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</si>
  <si>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</si>
  <si>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</si>
  <si>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</si>
  <si>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</si>
  <si>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</si>
  <si>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</si>
  <si>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</si>
  <si>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</si>
  <si>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</si>
  <si>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</si>
  <si>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</si>
  <si>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26)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</si>
  <si>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</si>
  <si>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</si>
  <si>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</si>
  <si>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</si>
  <si>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Estado de Situación Financiera</t>
  </si>
  <si>
    <t>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</si>
</sst>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 indent="6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6" fillId="0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 indent="5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5" fillId="0" borderId="0" xfId="1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nssgobdo.sharepoint.com/sites/Dir_Finanzas/Shared%20Documents/Direccion%20Financiera/02.%20ESTADOS%20FINANCIEROS/EF%202025/12-Diciembre/1-%20EF%202025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Rendimiento Financiero"/>
      <sheetName val=" Estado de Flujo de Efectivo"/>
      <sheetName val="Notas diciembre 2025"/>
      <sheetName val="Estado de Cambio de Activo Neto"/>
      <sheetName val="Comparacion Importes Pres. y Re"/>
      <sheetName val="Notas Diciembre 2023"/>
      <sheetName val="Notas diciembre limpias 2025"/>
      <sheetName val="Balance General-A Dic-25"/>
      <sheetName val="Estado de Resultado-A Dic-25"/>
      <sheetName val="Cobros al 31-12-25"/>
      <sheetName val="Cobros al 31-12-24"/>
      <sheetName val="BL 01-01-24 al 31-01-24"/>
      <sheetName val="BL del 01-01-25 al 31-12-25"/>
      <sheetName val="BL 01 al 31 DIC-25"/>
      <sheetName val="Estado de Resultado-A Borrador"/>
    </sheetNames>
    <sheetDataSet>
      <sheetData sheetId="0"/>
      <sheetData sheetId="1"/>
      <sheetData sheetId="2"/>
      <sheetData sheetId="3">
        <row r="12">
          <cell r="B12">
            <v>50471419.590000004</v>
          </cell>
          <cell r="C12">
            <v>71486752.689999998</v>
          </cell>
        </row>
        <row r="22">
          <cell r="B22">
            <v>1282784.6300000001</v>
          </cell>
          <cell r="C22">
            <v>4348459.66</v>
          </cell>
        </row>
        <row r="38">
          <cell r="B38">
            <v>11751084.560000002</v>
          </cell>
          <cell r="C38">
            <v>8666484.4100000001</v>
          </cell>
        </row>
        <row r="50">
          <cell r="B50">
            <v>5696619.7999999998</v>
          </cell>
          <cell r="C50">
            <v>6495027.75</v>
          </cell>
        </row>
        <row r="122">
          <cell r="B122">
            <v>179055243.70999995</v>
          </cell>
          <cell r="C122">
            <v>190732841.77000004</v>
          </cell>
        </row>
        <row r="131">
          <cell r="B131">
            <v>1556741.59</v>
          </cell>
          <cell r="C131">
            <v>1556741.59</v>
          </cell>
        </row>
        <row r="143">
          <cell r="B143">
            <v>1790249.11</v>
          </cell>
          <cell r="C143">
            <v>981615.4</v>
          </cell>
        </row>
        <row r="150">
          <cell r="B150">
            <v>0</v>
          </cell>
          <cell r="C150">
            <v>4057522.14</v>
          </cell>
        </row>
        <row r="157">
          <cell r="B157">
            <v>0</v>
          </cell>
          <cell r="C157">
            <v>0</v>
          </cell>
        </row>
        <row r="166">
          <cell r="B166">
            <v>0</v>
          </cell>
          <cell r="C166">
            <v>0</v>
          </cell>
        </row>
        <row r="174">
          <cell r="B174">
            <v>132851957.43000001</v>
          </cell>
          <cell r="C174">
            <v>132851957.43000001</v>
          </cell>
        </row>
        <row r="175">
          <cell r="B175">
            <v>145139281.69</v>
          </cell>
          <cell r="C175">
            <v>147516799.81999999</v>
          </cell>
        </row>
        <row r="176">
          <cell r="C176">
            <v>-2121586.92</v>
          </cell>
        </row>
        <row r="344">
          <cell r="B344">
            <v>-29967594.350000005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8"/>
  <sheetViews>
    <sheetView tabSelected="1" view="pageBreakPreview" topLeftCell="A11" zoomScale="80" zoomScaleNormal="85" zoomScaleSheetLayoutView="80" workbookViewId="0">
      <selection activeCell="B19" sqref="B19"/>
    </sheetView>
  </sheetViews>
  <sheetFormatPr defaultColWidth="12" defaultRowHeight="15" x14ac:dyDescent="0.2"/>
  <cols>
    <col min="1" max="1" width="56.83203125" style="8" customWidth="1"/>
    <col min="2" max="2" width="35.1640625" style="11" bestFit="1" customWidth="1"/>
    <col min="3" max="3" width="41" style="11" customWidth="1"/>
    <col min="4" max="4" width="23.33203125" style="8" hidden="1" customWidth="1"/>
    <col min="5" max="5" width="18.83203125" style="8" hidden="1" customWidth="1"/>
    <col min="6" max="6" width="14.1640625" style="8" hidden="1" customWidth="1"/>
    <col min="7" max="8" width="0" style="8" hidden="1" customWidth="1"/>
    <col min="9" max="9" width="12" style="8" customWidth="1"/>
    <col min="10" max="10" width="23.33203125" style="8" customWidth="1"/>
    <col min="11" max="11" width="12" style="8" customWidth="1"/>
    <col min="12" max="12" width="13.1640625" style="11" bestFit="1" customWidth="1"/>
    <col min="13" max="14" width="12" style="8"/>
    <col min="15" max="15" width="15.83203125" style="8" bestFit="1" customWidth="1"/>
    <col min="16" max="16384" width="12" style="8"/>
  </cols>
  <sheetData>
    <row r="1" spans="1:255" s="2" customFormat="1" ht="15.75" hidden="1" x14ac:dyDescent="0.2">
      <c r="A1" s="1" t="s">
        <v>0</v>
      </c>
      <c r="B1" s="1"/>
      <c r="C1" s="1"/>
      <c r="L1" s="3"/>
    </row>
    <row r="2" spans="1:255" s="2" customFormat="1" ht="15.75" hidden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2" customFormat="1" ht="15.75" hidden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2" customFormat="1" ht="15.75" hidden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2" customFormat="1" ht="15.75" hidden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 s="2" customFormat="1" ht="15.75" hidden="1" customHeight="1" x14ac:dyDescent="0.2">
      <c r="A6" s="4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s="2" customFormat="1" ht="15.75" hidden="1" customHeight="1" x14ac:dyDescent="0.2">
      <c r="A7" s="4" t="s">
        <v>42</v>
      </c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ht="15.75" hidden="1" customHeight="1" x14ac:dyDescent="0.2">
      <c r="A8" s="4" t="s">
        <v>3</v>
      </c>
      <c r="B8" s="4"/>
      <c r="C8" s="4"/>
      <c r="D8" s="6"/>
      <c r="E8" s="6"/>
      <c r="F8" s="6"/>
      <c r="G8" s="6"/>
      <c r="H8" s="6"/>
      <c r="I8" s="6"/>
      <c r="J8" s="6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</row>
    <row r="9" spans="1:255" ht="15.75" hidden="1" x14ac:dyDescent="0.2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15.75" x14ac:dyDescent="0.2">
      <c r="A10" s="1" t="s">
        <v>0</v>
      </c>
      <c r="B10" s="1"/>
      <c r="C10" s="1"/>
      <c r="D10" s="6"/>
      <c r="E10" s="6"/>
      <c r="F10" s="6"/>
      <c r="G10" s="6"/>
      <c r="H10" s="6"/>
      <c r="I10" s="6"/>
      <c r="J10" s="6"/>
      <c r="K10" s="6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15.75" x14ac:dyDescent="0.2">
      <c r="A11" s="1" t="s">
        <v>41</v>
      </c>
      <c r="B11" s="1"/>
      <c r="C11" s="1"/>
      <c r="D11" s="6"/>
      <c r="E11" s="6"/>
      <c r="F11" s="6"/>
      <c r="G11" s="6"/>
      <c r="H11" s="6"/>
      <c r="I11" s="6"/>
      <c r="J11" s="6"/>
      <c r="K11" s="6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15.75" x14ac:dyDescent="0.2">
      <c r="A12" s="1" t="s">
        <v>42</v>
      </c>
      <c r="B12" s="1"/>
      <c r="C12" s="1"/>
      <c r="D12" s="6"/>
      <c r="E12" s="6"/>
      <c r="F12" s="6"/>
      <c r="G12" s="6"/>
      <c r="H12" s="6"/>
      <c r="I12" s="6"/>
      <c r="J12" s="6"/>
      <c r="K12" s="6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15.75" x14ac:dyDescent="0.2">
      <c r="A13" s="37" t="s">
        <v>3</v>
      </c>
      <c r="B13" s="37"/>
      <c r="C13" s="37"/>
      <c r="D13" s="6"/>
      <c r="E13" s="6"/>
      <c r="F13" s="6"/>
      <c r="G13" s="6"/>
      <c r="H13" s="6"/>
      <c r="I13" s="6"/>
      <c r="J13" s="6"/>
      <c r="K13" s="6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15.75" x14ac:dyDescent="0.2">
      <c r="A14" s="9"/>
      <c r="B14" s="4"/>
      <c r="C14" s="4"/>
      <c r="D14" s="6"/>
      <c r="E14" s="6"/>
      <c r="F14" s="6"/>
      <c r="G14" s="6"/>
      <c r="H14" s="6"/>
      <c r="I14" s="6"/>
      <c r="J14" s="6"/>
      <c r="K14" s="6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ht="15.75" x14ac:dyDescent="0.2">
      <c r="B15" s="10">
        <v>2025</v>
      </c>
      <c r="C15" s="10">
        <v>2024</v>
      </c>
    </row>
    <row r="16" spans="1:255" ht="15.75" x14ac:dyDescent="0.2">
      <c r="A16" s="9"/>
      <c r="B16" s="12"/>
      <c r="C16" s="12"/>
    </row>
    <row r="17" spans="1:14" ht="15.75" x14ac:dyDescent="0.2">
      <c r="A17" s="13" t="s">
        <v>4</v>
      </c>
      <c r="B17" s="14"/>
      <c r="C17" s="14"/>
    </row>
    <row r="18" spans="1:14" ht="15.75" x14ac:dyDescent="0.2">
      <c r="A18" s="15" t="s">
        <v>5</v>
      </c>
    </row>
    <row r="20" spans="1:14" ht="30" x14ac:dyDescent="0.2">
      <c r="A20" s="16" t="s">
        <v>6</v>
      </c>
      <c r="B20" s="14">
        <f>+'[1]Notas diciembre 2025'!B12</f>
        <v>50471419.590000004</v>
      </c>
      <c r="C20" s="14">
        <f>+'[1]Notas diciembre 2025'!C12</f>
        <v>71486752.689999998</v>
      </c>
      <c r="E20" s="17">
        <f>+B20-C20</f>
        <v>-21015333.099999994</v>
      </c>
    </row>
    <row r="21" spans="1:14" ht="30" x14ac:dyDescent="0.2">
      <c r="A21" s="18" t="s">
        <v>7</v>
      </c>
      <c r="B21" s="14">
        <f>+'[1]Notas diciembre 2025'!B22</f>
        <v>1282784.6300000001</v>
      </c>
      <c r="C21" s="14">
        <f>+'[1]Notas diciembre 2025'!C22</f>
        <v>4348459.66</v>
      </c>
      <c r="E21" s="17">
        <f t="shared" ref="E21:E61" si="0">+B21-C21</f>
        <v>-3065675.0300000003</v>
      </c>
      <c r="J21" s="19"/>
      <c r="K21" s="20"/>
    </row>
    <row r="22" spans="1:14" x14ac:dyDescent="0.2">
      <c r="A22" s="18" t="s">
        <v>8</v>
      </c>
      <c r="B22" s="14">
        <f>+'[1]Notas diciembre 2025'!B38</f>
        <v>11751084.560000002</v>
      </c>
      <c r="C22" s="14">
        <f>+'[1]Notas diciembre 2025'!C38</f>
        <v>8666484.4100000001</v>
      </c>
      <c r="E22" s="17">
        <f t="shared" si="0"/>
        <v>3084600.1500000022</v>
      </c>
    </row>
    <row r="23" spans="1:14" x14ac:dyDescent="0.2">
      <c r="A23" s="18" t="s">
        <v>9</v>
      </c>
      <c r="B23" s="21">
        <f>+'[1]Notas diciembre 2025'!B50</f>
        <v>5696619.7999999998</v>
      </c>
      <c r="C23" s="21">
        <f>+'[1]Notas diciembre 2025'!C50</f>
        <v>6495027.75</v>
      </c>
      <c r="E23" s="17">
        <f t="shared" si="0"/>
        <v>-798407.95000000019</v>
      </c>
    </row>
    <row r="24" spans="1:14" ht="15.75" x14ac:dyDescent="0.2">
      <c r="A24" s="15" t="s">
        <v>10</v>
      </c>
      <c r="B24" s="22">
        <f>SUM(B20:B23)</f>
        <v>69201908.580000013</v>
      </c>
      <c r="C24" s="22">
        <f>SUM(C20:C23)</f>
        <v>90996724.50999999</v>
      </c>
      <c r="E24" s="17">
        <f t="shared" si="0"/>
        <v>-21794815.929999977</v>
      </c>
    </row>
    <row r="25" spans="1:14" ht="15.75" x14ac:dyDescent="0.2">
      <c r="A25" s="23"/>
      <c r="B25" s="24"/>
      <c r="C25" s="24"/>
      <c r="E25" s="17">
        <f t="shared" si="0"/>
        <v>0</v>
      </c>
    </row>
    <row r="26" spans="1:14" ht="15.75" x14ac:dyDescent="0.2">
      <c r="A26" s="23" t="s">
        <v>11</v>
      </c>
      <c r="B26" s="24"/>
      <c r="C26" s="24"/>
      <c r="E26" s="17">
        <f t="shared" si="0"/>
        <v>0</v>
      </c>
    </row>
    <row r="27" spans="1:14" ht="30" hidden="1" x14ac:dyDescent="0.2">
      <c r="A27" s="25" t="s">
        <v>12</v>
      </c>
      <c r="B27" s="14">
        <v>0</v>
      </c>
      <c r="C27" s="14">
        <v>0</v>
      </c>
      <c r="E27" s="17">
        <f t="shared" si="0"/>
        <v>0</v>
      </c>
    </row>
    <row r="28" spans="1:14" hidden="1" x14ac:dyDescent="0.2">
      <c r="A28" s="18" t="s">
        <v>13</v>
      </c>
      <c r="B28" s="14">
        <v>0</v>
      </c>
      <c r="C28" s="14">
        <v>0</v>
      </c>
      <c r="E28" s="17">
        <f t="shared" si="0"/>
        <v>0</v>
      </c>
    </row>
    <row r="29" spans="1:14" hidden="1" x14ac:dyDescent="0.2">
      <c r="A29" s="16" t="s">
        <v>14</v>
      </c>
      <c r="B29" s="14">
        <v>0</v>
      </c>
      <c r="C29" s="14">
        <v>0</v>
      </c>
      <c r="E29" s="17">
        <f t="shared" si="0"/>
        <v>0</v>
      </c>
    </row>
    <row r="30" spans="1:14" hidden="1" x14ac:dyDescent="0.2">
      <c r="A30" s="16" t="s">
        <v>15</v>
      </c>
      <c r="B30" s="14">
        <v>0</v>
      </c>
      <c r="C30" s="14">
        <v>0</v>
      </c>
      <c r="E30" s="17">
        <f t="shared" si="0"/>
        <v>0</v>
      </c>
    </row>
    <row r="31" spans="1:14" ht="30" x14ac:dyDescent="0.2">
      <c r="A31" s="18" t="s">
        <v>16</v>
      </c>
      <c r="B31" s="14">
        <f>+'[1]Notas diciembre 2025'!B122</f>
        <v>179055243.70999995</v>
      </c>
      <c r="C31" s="14">
        <f>+'[1]Notas diciembre 2025'!C122</f>
        <v>190732841.77000004</v>
      </c>
      <c r="E31" s="17">
        <f t="shared" si="0"/>
        <v>-11677598.060000092</v>
      </c>
      <c r="N31" s="11"/>
    </row>
    <row r="32" spans="1:14" x14ac:dyDescent="0.2">
      <c r="A32" s="18" t="s">
        <v>17</v>
      </c>
      <c r="B32" s="21">
        <f>+'[1]Notas diciembre 2025'!B131</f>
        <v>1556741.59</v>
      </c>
      <c r="C32" s="21">
        <f>+'[1]Notas diciembre 2025'!C131</f>
        <v>1556741.59</v>
      </c>
      <c r="E32" s="17">
        <f t="shared" si="0"/>
        <v>0</v>
      </c>
      <c r="N32" s="11"/>
    </row>
    <row r="33" spans="1:14" ht="15.75" x14ac:dyDescent="0.2">
      <c r="A33" s="23" t="s">
        <v>18</v>
      </c>
      <c r="B33" s="22">
        <f>SUM(B27:B32)</f>
        <v>180611985.29999995</v>
      </c>
      <c r="C33" s="22">
        <f>SUM(C27:C32)</f>
        <v>192289583.36000004</v>
      </c>
      <c r="E33" s="17">
        <f t="shared" si="0"/>
        <v>-11677598.060000092</v>
      </c>
      <c r="N33" s="11"/>
    </row>
    <row r="34" spans="1:14" ht="15.75" x14ac:dyDescent="0.2">
      <c r="A34" s="23"/>
      <c r="B34" s="26"/>
      <c r="C34" s="26"/>
      <c r="E34" s="17">
        <f t="shared" si="0"/>
        <v>0</v>
      </c>
      <c r="N34" s="11"/>
    </row>
    <row r="35" spans="1:14" ht="16.5" thickBot="1" x14ac:dyDescent="0.25">
      <c r="A35" s="23" t="s">
        <v>19</v>
      </c>
      <c r="B35" s="27">
        <f>+B24+B33</f>
        <v>249813893.87999997</v>
      </c>
      <c r="C35" s="27">
        <f>+C24+C33</f>
        <v>283286307.87</v>
      </c>
      <c r="E35" s="17">
        <f t="shared" si="0"/>
        <v>-33472413.990000039</v>
      </c>
      <c r="M35" s="17"/>
      <c r="N35" s="11"/>
    </row>
    <row r="36" spans="1:14" ht="16.5" thickTop="1" x14ac:dyDescent="0.2">
      <c r="A36" s="23"/>
      <c r="B36" s="24"/>
      <c r="C36" s="24"/>
      <c r="E36" s="17">
        <f t="shared" si="0"/>
        <v>0</v>
      </c>
    </row>
    <row r="37" spans="1:14" ht="15.75" x14ac:dyDescent="0.2">
      <c r="A37" s="23" t="s">
        <v>20</v>
      </c>
      <c r="B37" s="24"/>
      <c r="C37" s="24"/>
      <c r="E37" s="17">
        <f t="shared" si="0"/>
        <v>0</v>
      </c>
    </row>
    <row r="38" spans="1:14" ht="15.75" x14ac:dyDescent="0.2">
      <c r="A38" s="28" t="s">
        <v>21</v>
      </c>
      <c r="B38" s="24"/>
      <c r="C38" s="24"/>
      <c r="E38" s="17">
        <f t="shared" si="0"/>
        <v>0</v>
      </c>
    </row>
    <row r="39" spans="1:14" x14ac:dyDescent="0.2">
      <c r="B39" s="29"/>
      <c r="C39" s="29"/>
      <c r="E39" s="17">
        <f t="shared" si="0"/>
        <v>0</v>
      </c>
    </row>
    <row r="40" spans="1:14" hidden="1" x14ac:dyDescent="0.2">
      <c r="A40" s="16" t="s">
        <v>22</v>
      </c>
      <c r="B40" s="30">
        <v>0</v>
      </c>
      <c r="C40" s="30">
        <v>0</v>
      </c>
      <c r="E40" s="17">
        <f t="shared" si="0"/>
        <v>0</v>
      </c>
    </row>
    <row r="41" spans="1:14" ht="30" x14ac:dyDescent="0.2">
      <c r="A41" s="18" t="s">
        <v>23</v>
      </c>
      <c r="B41" s="30">
        <f>+'[1]Notas diciembre 2025'!B143</f>
        <v>1790249.11</v>
      </c>
      <c r="C41" s="30">
        <f>+'[1]Notas diciembre 2025'!C143</f>
        <v>981615.4</v>
      </c>
      <c r="E41" s="17">
        <f t="shared" si="0"/>
        <v>808633.71000000008</v>
      </c>
      <c r="J41" s="19"/>
      <c r="K41" s="17"/>
    </row>
    <row r="42" spans="1:14" x14ac:dyDescent="0.2">
      <c r="A42" s="18" t="s">
        <v>24</v>
      </c>
      <c r="B42" s="30">
        <f>+'[1]Notas diciembre 2025'!B150</f>
        <v>0</v>
      </c>
      <c r="C42" s="30">
        <f>+'[1]Notas diciembre 2025'!C150</f>
        <v>4057522.14</v>
      </c>
      <c r="E42" s="17">
        <f t="shared" si="0"/>
        <v>-4057522.14</v>
      </c>
    </row>
    <row r="43" spans="1:14" x14ac:dyDescent="0.2">
      <c r="A43" s="18" t="s">
        <v>25</v>
      </c>
      <c r="B43" s="21">
        <f>+'[1]Notas diciembre 2025'!B157</f>
        <v>0</v>
      </c>
      <c r="C43" s="21">
        <f>+'[1]Notas diciembre 2025'!C157</f>
        <v>0</v>
      </c>
      <c r="E43" s="17">
        <f t="shared" si="0"/>
        <v>0</v>
      </c>
    </row>
    <row r="44" spans="1:14" ht="15.75" x14ac:dyDescent="0.2">
      <c r="A44" s="23" t="s">
        <v>26</v>
      </c>
      <c r="B44" s="31">
        <f>SUM(B40:B43)</f>
        <v>1790249.11</v>
      </c>
      <c r="C44" s="31">
        <f>SUM(C40:C43)</f>
        <v>5039137.54</v>
      </c>
      <c r="E44" s="17">
        <f t="shared" si="0"/>
        <v>-3248888.4299999997</v>
      </c>
      <c r="J44" s="19"/>
    </row>
    <row r="45" spans="1:14" ht="15.75" x14ac:dyDescent="0.2">
      <c r="A45" s="23"/>
      <c r="B45" s="32"/>
      <c r="C45" s="32"/>
      <c r="E45" s="17">
        <f t="shared" si="0"/>
        <v>0</v>
      </c>
    </row>
    <row r="46" spans="1:14" ht="15.75" x14ac:dyDescent="0.2">
      <c r="A46" s="23" t="s">
        <v>27</v>
      </c>
      <c r="B46" s="32"/>
      <c r="C46" s="32"/>
      <c r="E46" s="17">
        <f t="shared" si="0"/>
        <v>0</v>
      </c>
    </row>
    <row r="47" spans="1:14" ht="30" hidden="1" x14ac:dyDescent="0.2">
      <c r="A47" s="25" t="s">
        <v>28</v>
      </c>
      <c r="B47" s="29">
        <v>0</v>
      </c>
      <c r="C47" s="29">
        <v>0</v>
      </c>
      <c r="E47" s="17">
        <f t="shared" si="0"/>
        <v>0</v>
      </c>
    </row>
    <row r="48" spans="1:14" hidden="1" x14ac:dyDescent="0.2">
      <c r="A48" s="16" t="s">
        <v>29</v>
      </c>
      <c r="B48" s="29">
        <v>0</v>
      </c>
      <c r="C48" s="29">
        <v>0</v>
      </c>
      <c r="E48" s="17">
        <f t="shared" si="0"/>
        <v>0</v>
      </c>
    </row>
    <row r="49" spans="1:255" hidden="1" x14ac:dyDescent="0.2">
      <c r="A49" s="16" t="s">
        <v>30</v>
      </c>
      <c r="B49" s="29">
        <v>0</v>
      </c>
      <c r="C49" s="29">
        <v>0</v>
      </c>
      <c r="E49" s="17">
        <f t="shared" si="0"/>
        <v>0</v>
      </c>
    </row>
    <row r="50" spans="1:255" hidden="1" x14ac:dyDescent="0.2">
      <c r="A50" s="16" t="s">
        <v>31</v>
      </c>
      <c r="B50" s="29">
        <v>0</v>
      </c>
      <c r="C50" s="29">
        <v>0</v>
      </c>
      <c r="E50" s="17">
        <f t="shared" si="0"/>
        <v>0</v>
      </c>
    </row>
    <row r="51" spans="1:255" s="11" customFormat="1" ht="30" hidden="1" x14ac:dyDescent="0.2">
      <c r="A51" s="16" t="s">
        <v>32</v>
      </c>
      <c r="B51" s="29">
        <v>0</v>
      </c>
      <c r="C51" s="29">
        <v>0</v>
      </c>
      <c r="D51" s="8"/>
      <c r="E51" s="17">
        <f t="shared" si="0"/>
        <v>0</v>
      </c>
      <c r="F51" s="8"/>
      <c r="G51" s="8"/>
      <c r="H51" s="8"/>
      <c r="I51" s="8"/>
      <c r="J51" s="8"/>
      <c r="K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</row>
    <row r="52" spans="1:255" s="11" customFormat="1" x14ac:dyDescent="0.2">
      <c r="A52" s="18" t="s">
        <v>33</v>
      </c>
      <c r="B52" s="33">
        <f>+'[1]Notas diciembre 2025'!B166</f>
        <v>0</v>
      </c>
      <c r="C52" s="33">
        <f>+'[1]Notas diciembre 2025'!C166</f>
        <v>0</v>
      </c>
      <c r="D52" s="8"/>
      <c r="E52" s="17">
        <f t="shared" si="0"/>
        <v>0</v>
      </c>
      <c r="F52" s="8"/>
      <c r="G52" s="8"/>
      <c r="H52" s="8"/>
      <c r="I52" s="8"/>
      <c r="J52" s="8"/>
      <c r="K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55" s="11" customFormat="1" ht="15.75" x14ac:dyDescent="0.2">
      <c r="A53" s="23" t="s">
        <v>34</v>
      </c>
      <c r="B53" s="32">
        <f>SUM(B47:B52)</f>
        <v>0</v>
      </c>
      <c r="C53" s="32">
        <f>SUM(C47:C52)</f>
        <v>0</v>
      </c>
      <c r="D53" s="8"/>
      <c r="E53" s="17">
        <f t="shared" si="0"/>
        <v>0</v>
      </c>
      <c r="F53" s="8"/>
      <c r="G53" s="8"/>
      <c r="H53" s="8"/>
      <c r="I53" s="8"/>
      <c r="J53" s="8"/>
      <c r="K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1" customFormat="1" ht="15.75" x14ac:dyDescent="0.2">
      <c r="A54" s="23"/>
      <c r="B54" s="32"/>
      <c r="C54" s="32"/>
      <c r="D54" s="8"/>
      <c r="E54" s="17">
        <f t="shared" si="0"/>
        <v>0</v>
      </c>
      <c r="F54" s="8"/>
      <c r="G54" s="8"/>
      <c r="H54" s="8"/>
      <c r="I54" s="8"/>
      <c r="J54" s="8"/>
      <c r="K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55" s="11" customFormat="1" ht="16.5" thickBot="1" x14ac:dyDescent="0.25">
      <c r="A55" s="23" t="s">
        <v>35</v>
      </c>
      <c r="B55" s="34">
        <f>B53+B44</f>
        <v>1790249.11</v>
      </c>
      <c r="C55" s="34">
        <f>C53+C44</f>
        <v>5039137.54</v>
      </c>
      <c r="D55" s="8"/>
      <c r="E55" s="17">
        <f t="shared" si="0"/>
        <v>-3248888.4299999997</v>
      </c>
      <c r="F55" s="8"/>
      <c r="G55" s="8"/>
      <c r="H55" s="8"/>
      <c r="I55" s="8"/>
      <c r="J55" s="8"/>
      <c r="K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</row>
    <row r="56" spans="1:255" s="11" customFormat="1" ht="16.5" thickTop="1" x14ac:dyDescent="0.2">
      <c r="A56" s="23"/>
      <c r="B56" s="24"/>
      <c r="C56" s="24"/>
      <c r="D56" s="8"/>
      <c r="E56" s="17">
        <f t="shared" si="0"/>
        <v>0</v>
      </c>
      <c r="F56" s="8"/>
      <c r="G56" s="8"/>
      <c r="H56" s="8"/>
      <c r="I56" s="8"/>
      <c r="J56" s="8"/>
      <c r="K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55" s="11" customFormat="1" ht="31.5" x14ac:dyDescent="0.2">
      <c r="A57" s="28" t="s">
        <v>36</v>
      </c>
      <c r="B57" s="29"/>
      <c r="C57" s="29"/>
      <c r="D57" s="8"/>
      <c r="E57" s="17">
        <f t="shared" si="0"/>
        <v>0</v>
      </c>
      <c r="F57" s="8"/>
      <c r="G57" s="8"/>
      <c r="H57" s="8"/>
      <c r="I57" s="8"/>
      <c r="J57" s="8"/>
      <c r="K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</row>
    <row r="58" spans="1:255" s="11" customFormat="1" x14ac:dyDescent="0.2">
      <c r="A58" s="18" t="s">
        <v>37</v>
      </c>
      <c r="B58" s="14">
        <f>+'[1]Notas diciembre 2025'!B174+'[1]Notas diciembre 2025'!B175</f>
        <v>277991239.12</v>
      </c>
      <c r="C58" s="14">
        <f>+'[1]Notas diciembre 2025'!C174+'[1]Notas diciembre 2025'!C175</f>
        <v>280368757.25</v>
      </c>
      <c r="D58" s="8"/>
      <c r="E58" s="17">
        <f t="shared" si="0"/>
        <v>-2377518.1299999952</v>
      </c>
      <c r="F58" s="8"/>
      <c r="G58" s="8"/>
      <c r="H58" s="8"/>
      <c r="I58" s="8"/>
      <c r="J58" s="8"/>
      <c r="K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55" s="11" customFormat="1" ht="30" x14ac:dyDescent="0.2">
      <c r="A59" s="16" t="s">
        <v>38</v>
      </c>
      <c r="B59" s="35">
        <f>+'[1]Notas diciembre 2025'!B344</f>
        <v>-29967594.350000005</v>
      </c>
      <c r="C59" s="35">
        <f>+'[1]Notas diciembre 2025'!C176</f>
        <v>-2121586.92</v>
      </c>
      <c r="D59" s="8"/>
      <c r="E59" s="17">
        <f t="shared" si="0"/>
        <v>-27846007.430000007</v>
      </c>
      <c r="F59" s="8"/>
      <c r="G59" s="8"/>
      <c r="H59" s="8"/>
      <c r="I59" s="8"/>
      <c r="J59" s="8"/>
      <c r="K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1" customFormat="1" hidden="1" x14ac:dyDescent="0.2">
      <c r="A60" s="16" t="s">
        <v>39</v>
      </c>
      <c r="B60" s="21">
        <v>0</v>
      </c>
      <c r="C60" s="21"/>
      <c r="D60" s="8"/>
      <c r="E60" s="17">
        <f t="shared" si="0"/>
        <v>0</v>
      </c>
      <c r="F60" s="8"/>
      <c r="G60" s="8"/>
      <c r="H60" s="8"/>
      <c r="I60" s="8"/>
      <c r="J60" s="8"/>
      <c r="K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55" s="11" customFormat="1" ht="16.5" thickBot="1" x14ac:dyDescent="0.25">
      <c r="A61" s="23" t="s">
        <v>40</v>
      </c>
      <c r="B61" s="34">
        <f>SUM(B58:B60)</f>
        <v>248023644.77000001</v>
      </c>
      <c r="C61" s="34">
        <f>SUM(C58:C60)</f>
        <v>278247170.32999998</v>
      </c>
      <c r="D61" s="8"/>
      <c r="E61" s="17">
        <f t="shared" si="0"/>
        <v>-30223525.559999973</v>
      </c>
      <c r="F61" s="8"/>
      <c r="G61" s="8"/>
      <c r="H61" s="8"/>
      <c r="I61" s="8"/>
      <c r="J61" s="8"/>
      <c r="K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</row>
    <row r="62" spans="1:255" s="11" customFormat="1" ht="16.5" thickTop="1" x14ac:dyDescent="0.2">
      <c r="A62" s="23"/>
      <c r="B62" s="23"/>
      <c r="C62" s="23"/>
      <c r="D62" s="8"/>
      <c r="E62" s="8"/>
      <c r="F62" s="8"/>
      <c r="G62" s="8"/>
      <c r="H62" s="8"/>
      <c r="I62" s="8"/>
      <c r="J62" s="8"/>
      <c r="K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</row>
    <row r="63" spans="1:255" s="11" customFormat="1" ht="16.5" thickBot="1" x14ac:dyDescent="0.25">
      <c r="A63" s="23"/>
      <c r="B63" s="34">
        <f>B61+B55</f>
        <v>249813893.88000003</v>
      </c>
      <c r="C63" s="34">
        <f>C61+C55</f>
        <v>283286307.87</v>
      </c>
      <c r="D63" s="8"/>
      <c r="E63" s="8"/>
      <c r="F63" s="8"/>
      <c r="G63" s="8"/>
      <c r="H63" s="8"/>
      <c r="I63" s="8"/>
      <c r="J63" s="19"/>
      <c r="K63" s="19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</row>
    <row r="64" spans="1:255" s="11" customFormat="1" ht="15.75" thickTop="1" x14ac:dyDescent="0.2">
      <c r="A64" s="25"/>
      <c r="B64" s="20"/>
      <c r="C64" s="36"/>
      <c r="D64" s="8"/>
      <c r="E64" s="8"/>
      <c r="F64" s="8"/>
      <c r="G64" s="8"/>
      <c r="H64" s="8"/>
      <c r="I64" s="8"/>
      <c r="J64" s="17"/>
      <c r="K64" s="17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1" customFormat="1" x14ac:dyDescent="0.2">
      <c r="A65" s="25"/>
      <c r="B65" s="17"/>
      <c r="C65" s="36"/>
      <c r="D65" s="8"/>
      <c r="E65" s="8"/>
      <c r="F65" s="8"/>
      <c r="G65" s="8"/>
      <c r="H65" s="8"/>
      <c r="I65" s="8"/>
      <c r="J65" s="8"/>
      <c r="K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</row>
    <row r="66" spans="1:255" s="11" customFormat="1" x14ac:dyDescent="0.2">
      <c r="A66" s="25"/>
      <c r="B66" s="8"/>
      <c r="C66" s="36"/>
      <c r="D66" s="8"/>
      <c r="E66" s="8"/>
      <c r="F66" s="8"/>
      <c r="G66" s="8"/>
      <c r="H66" s="8"/>
      <c r="I66" s="8"/>
      <c r="J66" s="8"/>
      <c r="K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</row>
    <row r="67" spans="1:255" x14ac:dyDescent="0.2">
      <c r="A67" s="25"/>
      <c r="B67" s="19"/>
      <c r="C67" s="36"/>
    </row>
    <row r="68" spans="1:255" x14ac:dyDescent="0.2">
      <c r="A68" s="25"/>
      <c r="B68" s="20"/>
      <c r="C68" s="20"/>
    </row>
    <row r="69" spans="1:255" x14ac:dyDescent="0.2">
      <c r="A69" s="25"/>
      <c r="B69" s="8"/>
      <c r="C69" s="36"/>
    </row>
    <row r="70" spans="1:255" x14ac:dyDescent="0.2">
      <c r="A70" s="25"/>
      <c r="B70" s="8"/>
      <c r="C70" s="36"/>
    </row>
    <row r="71" spans="1:255" x14ac:dyDescent="0.2">
      <c r="A71" s="25"/>
      <c r="B71" s="8"/>
      <c r="C71" s="36"/>
    </row>
    <row r="72" spans="1:255" x14ac:dyDescent="0.2">
      <c r="A72" s="25"/>
      <c r="B72" s="8"/>
      <c r="C72" s="36"/>
    </row>
    <row r="73" spans="1:255" x14ac:dyDescent="0.2">
      <c r="A73" s="25"/>
      <c r="B73" s="8"/>
      <c r="C73" s="36"/>
      <c r="O73" s="19"/>
    </row>
    <row r="74" spans="1:255" x14ac:dyDescent="0.2">
      <c r="A74" s="25"/>
      <c r="B74" s="8"/>
      <c r="C74" s="36"/>
      <c r="O74" s="19"/>
    </row>
    <row r="75" spans="1:255" x14ac:dyDescent="0.2">
      <c r="K75" s="17"/>
    </row>
    <row r="77" spans="1:255" x14ac:dyDescent="0.2">
      <c r="B77" s="8"/>
    </row>
    <row r="78" spans="1:255" x14ac:dyDescent="0.2">
      <c r="B78" s="8"/>
    </row>
  </sheetData>
  <mergeCells count="197">
    <mergeCell ref="A10:C10"/>
    <mergeCell ref="A11:C11"/>
    <mergeCell ref="A12:C12"/>
    <mergeCell ref="A13:C13"/>
    <mergeCell ref="IB4:IE4"/>
    <mergeCell ref="IF4:II4"/>
    <mergeCell ref="IJ4:IM4"/>
    <mergeCell ref="IN4:IQ4"/>
    <mergeCell ref="IR4:IU4"/>
    <mergeCell ref="HD4:HG4"/>
    <mergeCell ref="HH4:HK4"/>
    <mergeCell ref="HL4:HO4"/>
    <mergeCell ref="HP4:HS4"/>
    <mergeCell ref="HT4:HW4"/>
    <mergeCell ref="HX4:IA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T4:W4"/>
    <mergeCell ref="X4:AA4"/>
    <mergeCell ref="AB4:AE4"/>
    <mergeCell ref="AF4:AI4"/>
    <mergeCell ref="AJ4:AM4"/>
    <mergeCell ref="AN4:AQ4"/>
    <mergeCell ref="IB3:IE3"/>
    <mergeCell ref="IF3:II3"/>
    <mergeCell ref="IJ3:I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FP3:FS3"/>
    <mergeCell ref="FT3:FW3"/>
    <mergeCell ref="FX3:GA3"/>
    <mergeCell ref="GB3:GE3"/>
    <mergeCell ref="EJ3:EM3"/>
    <mergeCell ref="EN3:EQ3"/>
    <mergeCell ref="ER3:EU3"/>
    <mergeCell ref="EV3:EY3"/>
    <mergeCell ref="EZ3:FC3"/>
    <mergeCell ref="FD3:FG3"/>
    <mergeCell ref="DL3:DO3"/>
    <mergeCell ref="DP3:DS3"/>
    <mergeCell ref="DT3:DW3"/>
    <mergeCell ref="DX3:EA3"/>
    <mergeCell ref="EB3:EE3"/>
    <mergeCell ref="EF3:EI3"/>
    <mergeCell ref="CN3:CQ3"/>
    <mergeCell ref="CR3:CU3"/>
    <mergeCell ref="CV3:CY3"/>
    <mergeCell ref="CZ3:DC3"/>
    <mergeCell ref="DD3:DG3"/>
    <mergeCell ref="DH3:DK3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T3:W3"/>
    <mergeCell ref="X3:AA3"/>
    <mergeCell ref="AB3:AE3"/>
    <mergeCell ref="AF3:AI3"/>
    <mergeCell ref="AJ3:AM3"/>
    <mergeCell ref="AN3:AQ3"/>
    <mergeCell ref="IB2:IE2"/>
    <mergeCell ref="IF2:II2"/>
    <mergeCell ref="IJ2:I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T2:W2"/>
    <mergeCell ref="X2:AA2"/>
    <mergeCell ref="AB2:AE2"/>
    <mergeCell ref="AF2:AI2"/>
    <mergeCell ref="AJ2:AM2"/>
    <mergeCell ref="AN2:AQ2"/>
    <mergeCell ref="A1:C1"/>
    <mergeCell ref="A2:C2"/>
    <mergeCell ref="D2:G2"/>
    <mergeCell ref="H2:K2"/>
    <mergeCell ref="L2:O2"/>
    <mergeCell ref="P2:S2"/>
  </mergeCells>
  <pageMargins left="0.23622047244094491" right="0.23622047244094491" top="0.74803149606299213" bottom="0.6692913385826772" header="0.31496062992125984" footer="0.15748031496062992"/>
  <pageSetup scale="75" orientation="portrait" r:id="rId1"/>
  <headerFooter>
    <oddHeader xml:space="preserve">&amp;L&amp;G&amp;C&amp;"Arial,Negrita"&amp;14Consejo Nacional de Seguridad Social
Estado de Situación Financiera
Al 31 de diciembre de 2025 y 2024
(Valores en RD$)
&amp;"Cambria,Regular"
&amp;"Times New Roman,Normal"&amp;10
</oddHeader>
    <oddFooter xml:space="preserve">&amp;L&amp;"Arial,Negrita"&amp;12Idalia Evangelista Mejía.
Enc. Dpto. de Contabilidad&amp;C&amp;"Arial,Negrita"&amp;12Aura Celeste Fernández R.
     Gerente General&amp;R&amp;"Arial,Negrita"&amp;12Juan Carlos Tejada M.
 Director Financiero  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7191DF0C-2906-4EC3-9C16-7F5DE216CF30}"/>
</file>

<file path=customXml/itemProps2.xml><?xml version="1.0" encoding="utf-8"?>
<ds:datastoreItem xmlns:ds="http://schemas.openxmlformats.org/officeDocument/2006/customXml" ds:itemID="{9E9ACA62-546B-48FF-ADB7-F23DF482D367}"/>
</file>

<file path=customXml/itemProps3.xml><?xml version="1.0" encoding="utf-8"?>
<ds:datastoreItem xmlns:ds="http://schemas.openxmlformats.org/officeDocument/2006/customXml" ds:itemID="{B6FEDF55-5E4B-4B2D-A93F-888D93218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Estado de Situación Financiera</vt:lpstr>
      <vt:lpstr>'Estado de Situación Financiera'!Print_Area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Ferreras</dc:creator>
  <cp:lastModifiedBy>Victor Ferreras</cp:lastModifiedBy>
  <dcterms:created xsi:type="dcterms:W3CDTF">2026-01-19T20:12:20Z</dcterms:created>
  <dcterms:modified xsi:type="dcterms:W3CDTF">2026-01-19T20:15:23Z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