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cnssgobdo.sharepoint.com/sites/Dir_Finanzas/Shared Documents/Direccion Financiera/02. ESTADOS FINANCIEROS/EF 2025/Febrero/"/>
    </mc:Choice>
  </mc:AlternateContent>
  <xr:revisionPtr revIDLastSave="3" documentId="11_38808662D6EC61CEFCC4314E801BC75E2968D879" xr6:coauthVersionLast="47" xr6:coauthVersionMax="47" xr10:uidLastSave="{06E8C45D-EA2A-418F-92A0-3DA211A889E5}"/>
  <bookViews>
    <workbookView xWindow="-108" yWindow="-108" windowWidth="23256" windowHeight="12456" xr2:uid="{00000000-000D-0000-FFFF-FFFF00000000}"/>
  </bookViews>
  <sheets>
    <sheet name="FEBRERO 2025" sheetId="1" r:id="rId1"/>
  </sheets>
  <definedNames>
    <definedName name="_xlnm._FilterDatabase" localSheetId="0" hidden="1">'FEBRERO 2025'!$A$10:$N$10</definedName>
    <definedName name="_xlnm.Print_Area" localSheetId="0">'FEBRERO 2025'!$B$1:$K$82</definedName>
    <definedName name="_xlnm.Print_Titles" localSheetId="0">'FEBRERO 2025'!$1:$10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1" l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I77" i="1" l="1"/>
  <c r="H77" i="1" l="1"/>
  <c r="G77" i="1"/>
  <c r="I29" i="1"/>
  <c r="I30" i="1"/>
  <c r="I31" i="1"/>
  <c r="I32" i="1"/>
  <c r="I33" i="1"/>
  <c r="I34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11" i="1" l="1"/>
  <c r="I12" i="1"/>
  <c r="I13" i="1"/>
  <c r="I35" i="1"/>
  <c r="I72" i="1"/>
  <c r="I73" i="1"/>
  <c r="I74" i="1"/>
  <c r="I75" i="1"/>
  <c r="I76" i="1"/>
</calcChain>
</file>

<file path=xl/sharedStrings.xml><?xml version="1.0" encoding="utf-8"?>
<sst xmlns="http://schemas.openxmlformats.org/spreadsheetml/2006/main" count="347" uniqueCount="212">
  <si>
    <t>Consejo Nacional de Seguridad Social</t>
  </si>
  <si>
    <t>Valores en RD$</t>
  </si>
  <si>
    <t>FACTURA NCF</t>
  </si>
  <si>
    <t>FECHA</t>
  </si>
  <si>
    <t>SUPLIDOR</t>
  </si>
  <si>
    <t>CONCEPTO</t>
  </si>
  <si>
    <t>MONTO FACTURADO</t>
  </si>
  <si>
    <t>MONTO PAGADO</t>
  </si>
  <si>
    <t>MONTO PENDIENTE</t>
  </si>
  <si>
    <t>FECHA FIN DE FACTURA</t>
  </si>
  <si>
    <t>ESTADO</t>
  </si>
  <si>
    <t>PAGO</t>
  </si>
  <si>
    <t>Melissa Cabrera</t>
  </si>
  <si>
    <t>402006238</t>
  </si>
  <si>
    <t>101663741</t>
  </si>
  <si>
    <t>130432899</t>
  </si>
  <si>
    <t>CORAASAN</t>
  </si>
  <si>
    <t>EMPRESAS LAUREL SRL</t>
  </si>
  <si>
    <t>MR NETWORKING,S.R.L</t>
  </si>
  <si>
    <t>Juan Moquete</t>
  </si>
  <si>
    <t>EDESUR DOMINICANA,S.A</t>
  </si>
  <si>
    <t>101821248</t>
  </si>
  <si>
    <t>401007479</t>
  </si>
  <si>
    <t>AYUNTAMIENTO DEL DISTRITO NACIONAL</t>
  </si>
  <si>
    <t>RNC/CED.</t>
  </si>
  <si>
    <t>101157216</t>
  </si>
  <si>
    <t>APARTA HOTEL PLAZA NACO,SRL</t>
  </si>
  <si>
    <t>101821256</t>
  </si>
  <si>
    <t>EDENORTE DOMINICANA, S.A</t>
  </si>
  <si>
    <t>04701007827</t>
  </si>
  <si>
    <t>131388264</t>
  </si>
  <si>
    <t>FRANKLIN FRANCISCO MILIAN CAPELLAN</t>
  </si>
  <si>
    <t>INVERSIONES SIURANA,SRL</t>
  </si>
  <si>
    <t>Encargado Departamento de Contabilidad</t>
  </si>
  <si>
    <t>402002364</t>
  </si>
  <si>
    <t>401037272</t>
  </si>
  <si>
    <t>AYUNTAMIENTO MUNICIPIO DE SANTIAGO</t>
  </si>
  <si>
    <t>CAASD</t>
  </si>
  <si>
    <t>00101682698</t>
  </si>
  <si>
    <t>00200492171</t>
  </si>
  <si>
    <t>DULCE MARGARITA SOTO FERNANDEZ</t>
  </si>
  <si>
    <t>VIOLETA LUNA</t>
  </si>
  <si>
    <t>B1500000216</t>
  </si>
  <si>
    <t>00108260621</t>
  </si>
  <si>
    <t>02700022417</t>
  </si>
  <si>
    <t>00110504909</t>
  </si>
  <si>
    <t>01200077103</t>
  </si>
  <si>
    <t>01800092007</t>
  </si>
  <si>
    <t>04700000724</t>
  </si>
  <si>
    <t>00101920924</t>
  </si>
  <si>
    <t>00100029503</t>
  </si>
  <si>
    <t>03100663073</t>
  </si>
  <si>
    <t>04700024807</t>
  </si>
  <si>
    <t>ADALGIZA OLIVIER RAVELO</t>
  </si>
  <si>
    <t>ANGEL MATEO GIL</t>
  </si>
  <si>
    <t>MAXIMA MENDEZ CASTILLO</t>
  </si>
  <si>
    <t>RITA ELENA OGANDO SANTOS</t>
  </si>
  <si>
    <t>LUZ CELESTE PEREZ LABOURT</t>
  </si>
  <si>
    <t>MARCEL ALEXIS JOSE BACO ERO</t>
  </si>
  <si>
    <t>YRIS ESTELA ALMANZAR BETANCES</t>
  </si>
  <si>
    <t>BRUNO EMIGDIO CALDERON TRONCOSO</t>
  </si>
  <si>
    <t>CARMEN ROSA PERALTA</t>
  </si>
  <si>
    <t>RAFAELINA M. CONCEPCION LANTIGUA</t>
  </si>
  <si>
    <t>B1500000217</t>
  </si>
  <si>
    <t>EVAL. DICTAMEN Y MOV. DIC-24</t>
  </si>
  <si>
    <t>E450000000985</t>
  </si>
  <si>
    <t>B1500000091</t>
  </si>
  <si>
    <t>B1500000271</t>
  </si>
  <si>
    <t>B1500000441</t>
  </si>
  <si>
    <t>B1500000350</t>
  </si>
  <si>
    <t>B1500000093</t>
  </si>
  <si>
    <t>B1500000140</t>
  </si>
  <si>
    <t>B1500000422</t>
  </si>
  <si>
    <t>B1500000076</t>
  </si>
  <si>
    <t>E450000008635</t>
  </si>
  <si>
    <t>E450000008636</t>
  </si>
  <si>
    <t>E450000008637</t>
  </si>
  <si>
    <t>E450000008638</t>
  </si>
  <si>
    <t>E450000008639</t>
  </si>
  <si>
    <t>B1500060220</t>
  </si>
  <si>
    <t>B1500060433</t>
  </si>
  <si>
    <t>B1500000656</t>
  </si>
  <si>
    <t>E450000000361</t>
  </si>
  <si>
    <t>B1500000081</t>
  </si>
  <si>
    <t>B1500000788</t>
  </si>
  <si>
    <t>B1500003045</t>
  </si>
  <si>
    <t>B1500000037</t>
  </si>
  <si>
    <t>B1500000172</t>
  </si>
  <si>
    <t>B1500000173</t>
  </si>
  <si>
    <t>B1500000084</t>
  </si>
  <si>
    <t>B1500000306</t>
  </si>
  <si>
    <t>B1500000443</t>
  </si>
  <si>
    <t>B1500000156</t>
  </si>
  <si>
    <t>E450000000381</t>
  </si>
  <si>
    <t>B1500000356</t>
  </si>
  <si>
    <t>B1500000352</t>
  </si>
  <si>
    <t>B1500000097</t>
  </si>
  <si>
    <t>E450000001757</t>
  </si>
  <si>
    <t>B1500000092</t>
  </si>
  <si>
    <t>B1500000141</t>
  </si>
  <si>
    <t>B1500001575</t>
  </si>
  <si>
    <t>E450000005327</t>
  </si>
  <si>
    <t>E450000007475</t>
  </si>
  <si>
    <t>E450000007487</t>
  </si>
  <si>
    <t>E450000007495</t>
  </si>
  <si>
    <t>E450000008357</t>
  </si>
  <si>
    <t>E450000008367</t>
  </si>
  <si>
    <t>B1500000218</t>
  </si>
  <si>
    <t>B1500000429</t>
  </si>
  <si>
    <t>B1500000583</t>
  </si>
  <si>
    <t>B1500007079</t>
  </si>
  <si>
    <t>B1500000309</t>
  </si>
  <si>
    <t>E450000032541</t>
  </si>
  <si>
    <t>B1500000275</t>
  </si>
  <si>
    <t>B1500000179</t>
  </si>
  <si>
    <t>B1500000493</t>
  </si>
  <si>
    <t>B1500036690</t>
  </si>
  <si>
    <t>B1500000809</t>
  </si>
  <si>
    <t>B1500006082</t>
  </si>
  <si>
    <t>B1500006129</t>
  </si>
  <si>
    <t>B1500006128</t>
  </si>
  <si>
    <t>B1500006087</t>
  </si>
  <si>
    <t>B1500000142</t>
  </si>
  <si>
    <t>B1500000330</t>
  </si>
  <si>
    <t>B1500000094</t>
  </si>
  <si>
    <t>B1500000005</t>
  </si>
  <si>
    <t>E450000000576</t>
  </si>
  <si>
    <t>E450000000575</t>
  </si>
  <si>
    <t>401516454</t>
  </si>
  <si>
    <t>03100325053</t>
  </si>
  <si>
    <t>00101855021</t>
  </si>
  <si>
    <t>05600605306</t>
  </si>
  <si>
    <t>00101142743</t>
  </si>
  <si>
    <t>01000067890</t>
  </si>
  <si>
    <t>00105716955</t>
  </si>
  <si>
    <t>131848087</t>
  </si>
  <si>
    <t>131155091</t>
  </si>
  <si>
    <t>131252451</t>
  </si>
  <si>
    <t>101766532</t>
  </si>
  <si>
    <t>132260813</t>
  </si>
  <si>
    <t>101008067</t>
  </si>
  <si>
    <t>101503939</t>
  </si>
  <si>
    <t>131815367</t>
  </si>
  <si>
    <t>131424449</t>
  </si>
  <si>
    <t>131547036</t>
  </si>
  <si>
    <t>101003561</t>
  </si>
  <si>
    <t>133048711</t>
  </si>
  <si>
    <t>SEGURO NACIONAL DE SALUD</t>
  </si>
  <si>
    <t>ALEJANDRA DEL CARMEN ANIDO HERRERA</t>
  </si>
  <si>
    <t>FABIO REYES GARCIA</t>
  </si>
  <si>
    <t>JOSE J. FERNANDEZ DELGADO</t>
  </si>
  <si>
    <t>JOSE PAUL RODRIGUEZ MANCEBO</t>
  </si>
  <si>
    <t>RAQUEL M. BARRANCO VENTURA</t>
  </si>
  <si>
    <t>YOCASTA FERNANDEZ JAVIER</t>
  </si>
  <si>
    <t>GRUPO RETMOX, SRL</t>
  </si>
  <si>
    <t>PA CATERING, SRL</t>
  </si>
  <si>
    <t>URBANVOLT SOLUTION SRL</t>
  </si>
  <si>
    <t>CADENA DE NOTICIAS-TELEVISION,S.A</t>
  </si>
  <si>
    <t>SRI DOMINICANA,SRL</t>
  </si>
  <si>
    <t>SANTO DOMINGO MOTORS COMPANY S.A.</t>
  </si>
  <si>
    <t>AGUA PLANETA AZUL,S.A</t>
  </si>
  <si>
    <t>AENOR DOMINICANA,SRL</t>
  </si>
  <si>
    <t>AMARAM ENTERPRISE, SRL</t>
  </si>
  <si>
    <t>TURISTRANS TRANSPORTE Y SERVICIOS,SRL</t>
  </si>
  <si>
    <t>EDITORA DEL CARIBE, C POR A</t>
  </si>
  <si>
    <t>ANYSH COMERCIAL,SRL</t>
  </si>
  <si>
    <t>SFS COMPL. EMPL.CNSS,FEB/2025</t>
  </si>
  <si>
    <t>ASIT CDT/SIPEN DIC 24</t>
  </si>
  <si>
    <t>SERVICIO INTERNET,FEB/2025</t>
  </si>
  <si>
    <t>ALQ.LOCAL OFIC. PISO 11,FEB/25</t>
  </si>
  <si>
    <t>AREA COMUNES,03/12-03/01</t>
  </si>
  <si>
    <t>OFICINA PISO 11,18/12-17/01</t>
  </si>
  <si>
    <t>OFICINAS CNSS,03/120-03/01</t>
  </si>
  <si>
    <t>OFICINAS CMN-0,03/12-03/01</t>
  </si>
  <si>
    <t>OFICINAS CMR-I,07/12 - 07/01</t>
  </si>
  <si>
    <t>AGUA DE POZO,FEB/2025</t>
  </si>
  <si>
    <t>AGUA Y ALCANT.FEB/2025</t>
  </si>
  <si>
    <t>SERV. FUMIGACION, ENERO 2025</t>
  </si>
  <si>
    <t>SERV. CATERING ACTIVIDAD CNSS</t>
  </si>
  <si>
    <t>ALQ. LOCAL CMN-0,FEB/2025</t>
  </si>
  <si>
    <t>SERVICIO ALMACENAJE,ENE/2025</t>
  </si>
  <si>
    <t>SERVICIO PUBLICIDAD,DIC/2024</t>
  </si>
  <si>
    <t>MANT. ASCENSORES, ENERO 2025</t>
  </si>
  <si>
    <t>EVA. DICTAMEN ENERO 2025</t>
  </si>
  <si>
    <t>SERVICIO PROFESIONAL  ENERO 25</t>
  </si>
  <si>
    <t>SERV. DICTAMEN ENERO 2025</t>
  </si>
  <si>
    <t>SERVICIO DE CATERING</t>
  </si>
  <si>
    <t>SERV. DICTAMEN Y MOV. ENERO 25</t>
  </si>
  <si>
    <t>EVAL. DICTAMEN Y MOV. ENE-25</t>
  </si>
  <si>
    <t>SER. MANTEN. VEHIC. CNSS</t>
  </si>
  <si>
    <t>ALMUERZO EMPL. ENERO/2025</t>
  </si>
  <si>
    <t>COMPRA DE AGUA,13/01/2025</t>
  </si>
  <si>
    <t>COMPRA AGUA,1/7/2025</t>
  </si>
  <si>
    <t>COMPRA DE AGUA1/7/2025</t>
  </si>
  <si>
    <t>COMPRA DE AGUA,1/13/2025</t>
  </si>
  <si>
    <t>COMPRA AGUA,20/01/2025</t>
  </si>
  <si>
    <t>COMPRA AGUA,27/01/2025</t>
  </si>
  <si>
    <t>UTILES DIVERSOS P/USO CNSS</t>
  </si>
  <si>
    <t>SER. DE ASEO FEBRERO 2025</t>
  </si>
  <si>
    <t>SERV. PROFESIONAL ENERO 2025</t>
  </si>
  <si>
    <t>SERV. ELECT. CMRII 05/01-02/02</t>
  </si>
  <si>
    <t>COMPRA DE GUANTES</t>
  </si>
  <si>
    <t>SERV. ACUEDUCTO CMRII-ENERO 25</t>
  </si>
  <si>
    <t>SERVICIO DE TRANSP.</t>
  </si>
  <si>
    <t>ESPACIO PAGADO</t>
  </si>
  <si>
    <t>SERV. PROFESIONALES ENERO 2025</t>
  </si>
  <si>
    <t>SERV. PROFESIONALES ENERO2025</t>
  </si>
  <si>
    <t>COMPRA DESECHABLES PARA CNSS</t>
  </si>
  <si>
    <t>SERV. ALCANTARILLADO FEB. 25</t>
  </si>
  <si>
    <t>SERV. DE AGUA FEB. 25</t>
  </si>
  <si>
    <t>Informe mensual de pagos a suplidores al 28 de Febrero 2025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</si>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</sst>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[Red]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name val="Segoe U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2"/>
    <xf numFmtId="0" fontId="3" fillId="0" borderId="0" xfId="2" applyFont="1"/>
    <xf numFmtId="0" fontId="1" fillId="0" borderId="0" xfId="2" applyAlignment="1">
      <alignment vertical="center"/>
    </xf>
    <xf numFmtId="0" fontId="1" fillId="0" borderId="0" xfId="2" applyAlignment="1">
      <alignment horizontal="center"/>
    </xf>
    <xf numFmtId="0" fontId="1" fillId="0" borderId="0" xfId="2" applyAlignment="1">
      <alignment horizontal="left"/>
    </xf>
    <xf numFmtId="39" fontId="1" fillId="0" borderId="0" xfId="2" applyNumberFormat="1"/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center" vertical="center"/>
    </xf>
    <xf numFmtId="0" fontId="1" fillId="0" borderId="0" xfId="2" applyAlignment="1">
      <alignment horizontal="left" vertical="center" indent="1"/>
    </xf>
    <xf numFmtId="0" fontId="2" fillId="0" borderId="0" xfId="2" applyFont="1" applyAlignment="1">
      <alignment horizontal="center"/>
    </xf>
    <xf numFmtId="0" fontId="2" fillId="0" borderId="0" xfId="2" applyFont="1" applyAlignment="1">
      <alignment horizontal="left"/>
    </xf>
    <xf numFmtId="0" fontId="2" fillId="0" borderId="0" xfId="2" applyFont="1"/>
    <xf numFmtId="0" fontId="2" fillId="2" borderId="2" xfId="2" applyFont="1" applyFill="1" applyBorder="1" applyAlignment="1">
      <alignment horizontal="left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right" vertical="center" wrapText="1"/>
    </xf>
    <xf numFmtId="0" fontId="2" fillId="2" borderId="2" xfId="2" applyFont="1" applyFill="1" applyBorder="1" applyAlignment="1">
      <alignment vertical="center"/>
    </xf>
    <xf numFmtId="39" fontId="2" fillId="2" borderId="2" xfId="2" applyNumberFormat="1" applyFont="1" applyFill="1" applyBorder="1"/>
    <xf numFmtId="43" fontId="0" fillId="0" borderId="2" xfId="1" applyFont="1" applyFill="1" applyBorder="1" applyAlignment="1">
      <alignment horizontal="center"/>
    </xf>
    <xf numFmtId="0" fontId="0" fillId="0" borderId="2" xfId="2" applyFont="1" applyBorder="1" applyAlignment="1">
      <alignment horizontal="center"/>
    </xf>
    <xf numFmtId="43" fontId="0" fillId="2" borderId="2" xfId="1" applyFont="1" applyFill="1" applyBorder="1" applyAlignment="1">
      <alignment horizontal="center"/>
    </xf>
    <xf numFmtId="0" fontId="0" fillId="2" borderId="2" xfId="2" applyFont="1" applyFill="1" applyBorder="1" applyAlignment="1">
      <alignment horizontal="center"/>
    </xf>
    <xf numFmtId="0" fontId="0" fillId="0" borderId="2" xfId="0" applyBorder="1" applyAlignment="1">
      <alignment vertical="center"/>
    </xf>
    <xf numFmtId="164" fontId="0" fillId="0" borderId="2" xfId="0" applyNumberFormat="1" applyBorder="1" applyAlignment="1">
      <alignment vertical="center"/>
    </xf>
    <xf numFmtId="43" fontId="0" fillId="0" borderId="2" xfId="1" applyFont="1" applyFill="1" applyBorder="1" applyAlignment="1">
      <alignment horizontal="center" vertical="center"/>
    </xf>
    <xf numFmtId="14" fontId="0" fillId="0" borderId="2" xfId="2" applyNumberFormat="1" applyFont="1" applyBorder="1" applyAlignment="1">
      <alignment horizontal="center" vertical="center"/>
    </xf>
    <xf numFmtId="0" fontId="0" fillId="0" borderId="2" xfId="2" applyFont="1" applyBorder="1" applyAlignment="1">
      <alignment horizontal="center" vertical="center"/>
    </xf>
    <xf numFmtId="14" fontId="0" fillId="0" borderId="2" xfId="0" applyNumberForma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0" fillId="0" borderId="0" xfId="2" applyFont="1" applyAlignment="1">
      <alignment horizontal="left"/>
    </xf>
    <xf numFmtId="0" fontId="1" fillId="0" borderId="0" xfId="2" applyAlignment="1">
      <alignment horizontal="left"/>
    </xf>
    <xf numFmtId="0" fontId="5" fillId="0" borderId="0" xfId="2" applyFont="1" applyAlignment="1">
      <alignment horizontal="right"/>
    </xf>
    <xf numFmtId="0" fontId="1" fillId="0" borderId="0" xfId="2" applyAlignment="1">
      <alignment horizontal="right"/>
    </xf>
    <xf numFmtId="0" fontId="3" fillId="0" borderId="0" xfId="2" applyFont="1" applyAlignment="1">
      <alignment horizontal="center" wrapText="1"/>
    </xf>
    <xf numFmtId="0" fontId="2" fillId="0" borderId="0" xfId="2" applyFont="1" applyAlignment="1">
      <alignment horizontal="center"/>
    </xf>
    <xf numFmtId="0" fontId="2" fillId="0" borderId="1" xfId="2" applyFont="1" applyBorder="1" applyAlignment="1">
      <alignment horizontal="center"/>
    </xf>
    <xf numFmtId="0" fontId="2" fillId="2" borderId="2" xfId="2" applyFont="1" applyFill="1" applyBorder="1" applyAlignment="1">
      <alignment horizontal="center" vertical="center"/>
    </xf>
    <xf numFmtId="0" fontId="5" fillId="0" borderId="0" xfId="2" applyFont="1" applyAlignment="1">
      <alignment horizontal="left"/>
    </xf>
    <xf numFmtId="0" fontId="0" fillId="0" borderId="0" xfId="2" applyFont="1" applyAlignment="1">
      <alignment horizontal="right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3144952</xdr:colOff>
      <xdr:row>0</xdr:row>
      <xdr:rowOff>161925</xdr:rowOff>
    </xdr:from>
    <xdr:ext cx="1209675" cy="943996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1027" y="161925"/>
          <a:ext cx="1209675" cy="94399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N119"/>
  <sheetViews>
    <sheetView showGridLines="0" tabSelected="1" view="pageBreakPreview" zoomScaleNormal="112" zoomScaleSheetLayoutView="100" workbookViewId="0">
      <selection activeCell="F82" sqref="B1:K82"/>
    </sheetView>
  </sheetViews>
  <sheetFormatPr baseColWidth="10" defaultColWidth="11.44140625" defaultRowHeight="14.4" x14ac:dyDescent="0.3"/>
  <cols>
    <col min="1" max="1" width="3" style="1" customWidth="1"/>
    <col min="2" max="2" width="18.44140625" style="5" bestFit="1" customWidth="1"/>
    <col min="3" max="3" width="12.109375" style="4" customWidth="1"/>
    <col min="4" max="4" width="12.109375" style="4" bestFit="1" customWidth="1"/>
    <col min="5" max="5" width="51.6640625" style="5" customWidth="1"/>
    <col min="6" max="6" width="36" style="1" customWidth="1"/>
    <col min="7" max="8" width="13.44140625" style="1" bestFit="1" customWidth="1"/>
    <col min="9" max="9" width="10.88671875" style="4" customWidth="1"/>
    <col min="10" max="10" width="13.109375" style="4" customWidth="1"/>
    <col min="11" max="11" width="8.44140625" style="4" customWidth="1"/>
    <col min="12" max="12" width="12.6640625" style="1" bestFit="1" customWidth="1"/>
    <col min="13" max="16384" width="11.44140625" style="1"/>
  </cols>
  <sheetData>
    <row r="7" spans="2:12" ht="28.5" customHeight="1" x14ac:dyDescent="0.55000000000000004">
      <c r="B7" s="34" t="s">
        <v>0</v>
      </c>
      <c r="C7" s="34"/>
      <c r="D7" s="34"/>
      <c r="E7" s="34"/>
      <c r="F7" s="34"/>
      <c r="G7" s="34"/>
      <c r="H7" s="34"/>
      <c r="I7" s="34"/>
      <c r="J7" s="34"/>
      <c r="K7" s="34"/>
      <c r="L7" s="2"/>
    </row>
    <row r="8" spans="2:12" x14ac:dyDescent="0.3">
      <c r="B8" s="35" t="s">
        <v>210</v>
      </c>
      <c r="C8" s="35"/>
      <c r="D8" s="35"/>
      <c r="E8" s="35"/>
      <c r="F8" s="35"/>
      <c r="G8" s="35"/>
      <c r="H8" s="35"/>
      <c r="I8" s="35"/>
      <c r="J8" s="35"/>
      <c r="K8" s="35"/>
    </row>
    <row r="9" spans="2:12" x14ac:dyDescent="0.3">
      <c r="B9" s="36" t="s">
        <v>1</v>
      </c>
      <c r="C9" s="36"/>
      <c r="D9" s="36"/>
      <c r="E9" s="36"/>
      <c r="F9" s="36"/>
      <c r="G9" s="36"/>
      <c r="H9" s="36"/>
      <c r="I9" s="36"/>
      <c r="J9" s="36"/>
      <c r="K9" s="36"/>
    </row>
    <row r="10" spans="2:12" s="3" customFormat="1" ht="28.8" x14ac:dyDescent="0.3">
      <c r="B10" s="13" t="s">
        <v>2</v>
      </c>
      <c r="C10" s="14" t="s">
        <v>3</v>
      </c>
      <c r="D10" s="14" t="s">
        <v>24</v>
      </c>
      <c r="E10" s="13" t="s">
        <v>4</v>
      </c>
      <c r="F10" s="13" t="s">
        <v>5</v>
      </c>
      <c r="G10" s="15" t="s">
        <v>6</v>
      </c>
      <c r="H10" s="15" t="s">
        <v>7</v>
      </c>
      <c r="I10" s="14" t="s">
        <v>8</v>
      </c>
      <c r="J10" s="14" t="s">
        <v>9</v>
      </c>
      <c r="K10" s="14" t="s">
        <v>10</v>
      </c>
    </row>
    <row r="11" spans="2:12" x14ac:dyDescent="0.3">
      <c r="B11" s="22" t="s">
        <v>65</v>
      </c>
      <c r="C11" s="27">
        <f t="shared" ref="C11:C12" si="0">DATE(2025,2,3)</f>
        <v>45691</v>
      </c>
      <c r="D11" s="22" t="s">
        <v>128</v>
      </c>
      <c r="E11" s="22" t="s">
        <v>147</v>
      </c>
      <c r="F11" s="22" t="s">
        <v>166</v>
      </c>
      <c r="G11" s="23">
        <v>380933.2</v>
      </c>
      <c r="H11" s="23">
        <v>380933.2</v>
      </c>
      <c r="I11" s="24">
        <f>+G11-H11</f>
        <v>0</v>
      </c>
      <c r="J11" s="25">
        <v>45716</v>
      </c>
      <c r="K11" s="26" t="s">
        <v>11</v>
      </c>
    </row>
    <row r="12" spans="2:12" x14ac:dyDescent="0.3">
      <c r="B12" s="22" t="s">
        <v>66</v>
      </c>
      <c r="C12" s="27">
        <f t="shared" si="0"/>
        <v>45691</v>
      </c>
      <c r="D12" s="22" t="s">
        <v>129</v>
      </c>
      <c r="E12" s="22" t="s">
        <v>148</v>
      </c>
      <c r="F12" s="22" t="s">
        <v>64</v>
      </c>
      <c r="G12" s="23">
        <v>90000</v>
      </c>
      <c r="H12" s="23">
        <v>90000</v>
      </c>
      <c r="I12" s="18">
        <f>+G12-H12</f>
        <v>0</v>
      </c>
      <c r="J12" s="25">
        <v>45716</v>
      </c>
      <c r="K12" s="19" t="s">
        <v>11</v>
      </c>
    </row>
    <row r="13" spans="2:12" x14ac:dyDescent="0.3">
      <c r="B13" s="22" t="s">
        <v>42</v>
      </c>
      <c r="C13" s="27">
        <f>DATE(2025,2,3)</f>
        <v>45691</v>
      </c>
      <c r="D13" s="22" t="s">
        <v>130</v>
      </c>
      <c r="E13" s="22" t="s">
        <v>149</v>
      </c>
      <c r="F13" s="22" t="s">
        <v>64</v>
      </c>
      <c r="G13" s="23">
        <v>253750</v>
      </c>
      <c r="H13" s="23">
        <v>253750</v>
      </c>
      <c r="I13" s="18">
        <f t="shared" ref="I13:I74" si="1">+G13-H13</f>
        <v>0</v>
      </c>
      <c r="J13" s="25">
        <v>45716</v>
      </c>
      <c r="K13" s="19" t="s">
        <v>11</v>
      </c>
    </row>
    <row r="14" spans="2:12" x14ac:dyDescent="0.3">
      <c r="B14" s="22" t="s">
        <v>67</v>
      </c>
      <c r="C14" s="27">
        <f>DATE(2025,2,3)</f>
        <v>45691</v>
      </c>
      <c r="D14" s="22" t="s">
        <v>131</v>
      </c>
      <c r="E14" s="22" t="s">
        <v>150</v>
      </c>
      <c r="F14" s="22" t="s">
        <v>64</v>
      </c>
      <c r="G14" s="23">
        <v>201500</v>
      </c>
      <c r="H14" s="23">
        <v>201500</v>
      </c>
      <c r="I14" s="18">
        <f t="shared" si="1"/>
        <v>0</v>
      </c>
      <c r="J14" s="25">
        <v>45716</v>
      </c>
      <c r="K14" s="26" t="s">
        <v>11</v>
      </c>
    </row>
    <row r="15" spans="2:12" x14ac:dyDescent="0.3">
      <c r="B15" s="22" t="s">
        <v>68</v>
      </c>
      <c r="C15" s="27">
        <f>DATE(2025,2,3)</f>
        <v>45691</v>
      </c>
      <c r="D15" s="22" t="s">
        <v>132</v>
      </c>
      <c r="E15" s="22" t="s">
        <v>151</v>
      </c>
      <c r="F15" s="22" t="s">
        <v>64</v>
      </c>
      <c r="G15" s="23">
        <v>98750</v>
      </c>
      <c r="H15" s="23">
        <v>98750</v>
      </c>
      <c r="I15" s="18">
        <f t="shared" si="1"/>
        <v>0</v>
      </c>
      <c r="J15" s="25">
        <v>45716</v>
      </c>
      <c r="K15" s="19" t="s">
        <v>11</v>
      </c>
    </row>
    <row r="16" spans="2:12" x14ac:dyDescent="0.3">
      <c r="B16" s="22" t="s">
        <v>69</v>
      </c>
      <c r="C16" s="27">
        <f>DATE(2025,2,3)</f>
        <v>45691</v>
      </c>
      <c r="D16" s="22" t="s">
        <v>133</v>
      </c>
      <c r="E16" s="22" t="s">
        <v>152</v>
      </c>
      <c r="F16" s="22" t="s">
        <v>64</v>
      </c>
      <c r="G16" s="23">
        <v>130250</v>
      </c>
      <c r="H16" s="23">
        <v>130250</v>
      </c>
      <c r="I16" s="18">
        <f t="shared" si="1"/>
        <v>0</v>
      </c>
      <c r="J16" s="25">
        <v>45716</v>
      </c>
      <c r="K16" s="19" t="s">
        <v>11</v>
      </c>
    </row>
    <row r="17" spans="2:11" x14ac:dyDescent="0.3">
      <c r="B17" s="22" t="s">
        <v>70</v>
      </c>
      <c r="C17" s="27">
        <f>DATE(2025,2,3)</f>
        <v>45691</v>
      </c>
      <c r="D17" s="22" t="s">
        <v>134</v>
      </c>
      <c r="E17" s="22" t="s">
        <v>153</v>
      </c>
      <c r="F17" s="22" t="s">
        <v>64</v>
      </c>
      <c r="G17" s="23">
        <v>176250</v>
      </c>
      <c r="H17" s="23">
        <v>176250</v>
      </c>
      <c r="I17" s="18">
        <f t="shared" si="1"/>
        <v>0</v>
      </c>
      <c r="J17" s="25">
        <v>45716</v>
      </c>
      <c r="K17" s="26" t="s">
        <v>11</v>
      </c>
    </row>
    <row r="18" spans="2:11" x14ac:dyDescent="0.3">
      <c r="B18" s="22" t="s">
        <v>71</v>
      </c>
      <c r="C18" s="27">
        <f>DATE(2025,2,4)</f>
        <v>45692</v>
      </c>
      <c r="D18" s="22" t="s">
        <v>43</v>
      </c>
      <c r="E18" s="22" t="s">
        <v>53</v>
      </c>
      <c r="F18" s="22" t="s">
        <v>167</v>
      </c>
      <c r="G18" s="23">
        <v>10000</v>
      </c>
      <c r="H18" s="23">
        <v>10000</v>
      </c>
      <c r="I18" s="18">
        <f t="shared" si="1"/>
        <v>0</v>
      </c>
      <c r="J18" s="25">
        <v>45716</v>
      </c>
      <c r="K18" s="19" t="s">
        <v>11</v>
      </c>
    </row>
    <row r="19" spans="2:11" x14ac:dyDescent="0.3">
      <c r="B19" s="22" t="s">
        <v>72</v>
      </c>
      <c r="C19" s="27">
        <f>DATE(2025,2,6)</f>
        <v>45694</v>
      </c>
      <c r="D19" s="22" t="s">
        <v>15</v>
      </c>
      <c r="E19" s="22" t="s">
        <v>18</v>
      </c>
      <c r="F19" s="22" t="s">
        <v>168</v>
      </c>
      <c r="G19" s="23">
        <v>258321.65</v>
      </c>
      <c r="H19" s="23">
        <v>258321.65</v>
      </c>
      <c r="I19" s="18">
        <f t="shared" si="1"/>
        <v>0</v>
      </c>
      <c r="J19" s="25">
        <v>45716</v>
      </c>
      <c r="K19" s="19" t="s">
        <v>11</v>
      </c>
    </row>
    <row r="20" spans="2:11" x14ac:dyDescent="0.3">
      <c r="B20" s="22" t="s">
        <v>73</v>
      </c>
      <c r="C20" s="27">
        <f>DATE(2025,2,7)</f>
        <v>45695</v>
      </c>
      <c r="D20" s="22" t="s">
        <v>25</v>
      </c>
      <c r="E20" s="22" t="s">
        <v>26</v>
      </c>
      <c r="F20" s="22" t="s">
        <v>169</v>
      </c>
      <c r="G20" s="23">
        <v>732955.16</v>
      </c>
      <c r="H20" s="23">
        <v>732955.16</v>
      </c>
      <c r="I20" s="18">
        <f t="shared" si="1"/>
        <v>0</v>
      </c>
      <c r="J20" s="25">
        <v>45716</v>
      </c>
      <c r="K20" s="26" t="s">
        <v>11</v>
      </c>
    </row>
    <row r="21" spans="2:11" x14ac:dyDescent="0.3">
      <c r="B21" s="22" t="s">
        <v>74</v>
      </c>
      <c r="C21" s="27">
        <f t="shared" ref="C21:C25" si="2">DATE(2025,2,7)</f>
        <v>45695</v>
      </c>
      <c r="D21" s="22" t="s">
        <v>21</v>
      </c>
      <c r="E21" s="22" t="s">
        <v>20</v>
      </c>
      <c r="F21" s="22" t="s">
        <v>170</v>
      </c>
      <c r="G21" s="23">
        <v>201438.95</v>
      </c>
      <c r="H21" s="23">
        <v>201438.95</v>
      </c>
      <c r="I21" s="18">
        <f t="shared" si="1"/>
        <v>0</v>
      </c>
      <c r="J21" s="25">
        <v>45716</v>
      </c>
      <c r="K21" s="19" t="s">
        <v>11</v>
      </c>
    </row>
    <row r="22" spans="2:11" x14ac:dyDescent="0.3">
      <c r="B22" s="22" t="s">
        <v>75</v>
      </c>
      <c r="C22" s="27">
        <f t="shared" si="2"/>
        <v>45695</v>
      </c>
      <c r="D22" s="22" t="s">
        <v>21</v>
      </c>
      <c r="E22" s="22" t="s">
        <v>20</v>
      </c>
      <c r="F22" s="22" t="s">
        <v>171</v>
      </c>
      <c r="G22" s="23">
        <v>152365.56</v>
      </c>
      <c r="H22" s="23">
        <v>152365.56</v>
      </c>
      <c r="I22" s="18">
        <f t="shared" si="1"/>
        <v>0</v>
      </c>
      <c r="J22" s="25">
        <v>45716</v>
      </c>
      <c r="K22" s="19" t="s">
        <v>11</v>
      </c>
    </row>
    <row r="23" spans="2:11" x14ac:dyDescent="0.3">
      <c r="B23" s="22" t="s">
        <v>76</v>
      </c>
      <c r="C23" s="27">
        <f t="shared" si="2"/>
        <v>45695</v>
      </c>
      <c r="D23" s="22" t="s">
        <v>21</v>
      </c>
      <c r="E23" s="22" t="s">
        <v>20</v>
      </c>
      <c r="F23" s="22" t="s">
        <v>172</v>
      </c>
      <c r="G23" s="23">
        <v>149742.54</v>
      </c>
      <c r="H23" s="23">
        <v>149742.54</v>
      </c>
      <c r="I23" s="18">
        <f t="shared" si="1"/>
        <v>0</v>
      </c>
      <c r="J23" s="25">
        <v>45716</v>
      </c>
      <c r="K23" s="26" t="s">
        <v>11</v>
      </c>
    </row>
    <row r="24" spans="2:11" x14ac:dyDescent="0.3">
      <c r="B24" s="22" t="s">
        <v>77</v>
      </c>
      <c r="C24" s="27">
        <f t="shared" si="2"/>
        <v>45695</v>
      </c>
      <c r="D24" s="22" t="s">
        <v>21</v>
      </c>
      <c r="E24" s="22" t="s">
        <v>20</v>
      </c>
      <c r="F24" s="22" t="s">
        <v>173</v>
      </c>
      <c r="G24" s="23">
        <v>64188.77</v>
      </c>
      <c r="H24" s="23">
        <v>64188.77</v>
      </c>
      <c r="I24" s="18">
        <f t="shared" si="1"/>
        <v>0</v>
      </c>
      <c r="J24" s="25">
        <v>45716</v>
      </c>
      <c r="K24" s="19" t="s">
        <v>11</v>
      </c>
    </row>
    <row r="25" spans="2:11" x14ac:dyDescent="0.3">
      <c r="B25" s="22" t="s">
        <v>78</v>
      </c>
      <c r="C25" s="27">
        <f t="shared" si="2"/>
        <v>45695</v>
      </c>
      <c r="D25" s="22" t="s">
        <v>21</v>
      </c>
      <c r="E25" s="22" t="s">
        <v>20</v>
      </c>
      <c r="F25" s="22" t="s">
        <v>174</v>
      </c>
      <c r="G25" s="23">
        <v>3463.1</v>
      </c>
      <c r="H25" s="23">
        <v>3463.1</v>
      </c>
      <c r="I25" s="18">
        <f t="shared" si="1"/>
        <v>0</v>
      </c>
      <c r="J25" s="25">
        <v>45716</v>
      </c>
      <c r="K25" s="19" t="s">
        <v>11</v>
      </c>
    </row>
    <row r="26" spans="2:11" x14ac:dyDescent="0.3">
      <c r="B26" s="22" t="s">
        <v>79</v>
      </c>
      <c r="C26" s="27">
        <f>DATE(2025,2,10)</f>
        <v>45698</v>
      </c>
      <c r="D26" s="22" t="s">
        <v>22</v>
      </c>
      <c r="E26" s="22" t="s">
        <v>23</v>
      </c>
      <c r="F26" s="22" t="s">
        <v>175</v>
      </c>
      <c r="G26" s="23">
        <v>3045</v>
      </c>
      <c r="H26" s="23">
        <v>3045</v>
      </c>
      <c r="I26" s="18">
        <f t="shared" si="1"/>
        <v>0</v>
      </c>
      <c r="J26" s="25">
        <v>45716</v>
      </c>
      <c r="K26" s="19" t="s">
        <v>11</v>
      </c>
    </row>
    <row r="27" spans="2:11" x14ac:dyDescent="0.3">
      <c r="B27" s="22" t="s">
        <v>80</v>
      </c>
      <c r="C27" s="27">
        <f>DATE(2025,2,10)</f>
        <v>45698</v>
      </c>
      <c r="D27" s="22" t="s">
        <v>22</v>
      </c>
      <c r="E27" s="22" t="s">
        <v>23</v>
      </c>
      <c r="F27" s="22" t="s">
        <v>176</v>
      </c>
      <c r="G27" s="23">
        <v>6661</v>
      </c>
      <c r="H27" s="23">
        <v>6661</v>
      </c>
      <c r="I27" s="18">
        <f t="shared" si="1"/>
        <v>0</v>
      </c>
      <c r="J27" s="25">
        <v>45716</v>
      </c>
      <c r="K27" s="19" t="s">
        <v>11</v>
      </c>
    </row>
    <row r="28" spans="2:11" x14ac:dyDescent="0.3">
      <c r="B28" s="22" t="s">
        <v>81</v>
      </c>
      <c r="C28" s="27">
        <f t="shared" ref="C28:C33" si="3">DATE(2025,2,12)</f>
        <v>45700</v>
      </c>
      <c r="D28" s="22" t="s">
        <v>135</v>
      </c>
      <c r="E28" s="22" t="s">
        <v>154</v>
      </c>
      <c r="F28" s="22" t="s">
        <v>177</v>
      </c>
      <c r="G28" s="23">
        <v>19500</v>
      </c>
      <c r="H28" s="23">
        <v>19500</v>
      </c>
      <c r="I28" s="18">
        <f t="shared" si="1"/>
        <v>0</v>
      </c>
      <c r="J28" s="25">
        <v>45716</v>
      </c>
      <c r="K28" s="26" t="s">
        <v>11</v>
      </c>
    </row>
    <row r="29" spans="2:11" x14ac:dyDescent="0.3">
      <c r="B29" s="22" t="s">
        <v>82</v>
      </c>
      <c r="C29" s="27">
        <f t="shared" si="3"/>
        <v>45700</v>
      </c>
      <c r="D29" s="22" t="s">
        <v>136</v>
      </c>
      <c r="E29" s="22" t="s">
        <v>155</v>
      </c>
      <c r="F29" s="22" t="s">
        <v>178</v>
      </c>
      <c r="G29" s="23">
        <v>9558</v>
      </c>
      <c r="H29" s="23">
        <v>9558</v>
      </c>
      <c r="I29" s="18">
        <f t="shared" si="1"/>
        <v>0</v>
      </c>
      <c r="J29" s="25">
        <v>45716</v>
      </c>
      <c r="K29" s="19" t="s">
        <v>11</v>
      </c>
    </row>
    <row r="30" spans="2:11" x14ac:dyDescent="0.3">
      <c r="B30" s="22" t="s">
        <v>83</v>
      </c>
      <c r="C30" s="27">
        <f t="shared" si="3"/>
        <v>45700</v>
      </c>
      <c r="D30" s="22" t="s">
        <v>14</v>
      </c>
      <c r="E30" s="22" t="s">
        <v>17</v>
      </c>
      <c r="F30" s="22" t="s">
        <v>179</v>
      </c>
      <c r="G30" s="23">
        <v>328046.12</v>
      </c>
      <c r="H30" s="23">
        <v>328046.12</v>
      </c>
      <c r="I30" s="18">
        <f t="shared" si="1"/>
        <v>0</v>
      </c>
      <c r="J30" s="25">
        <v>45716</v>
      </c>
      <c r="K30" s="19" t="s">
        <v>11</v>
      </c>
    </row>
    <row r="31" spans="2:11" x14ac:dyDescent="0.3">
      <c r="B31" s="22" t="s">
        <v>84</v>
      </c>
      <c r="C31" s="27">
        <f t="shared" si="3"/>
        <v>45700</v>
      </c>
      <c r="D31" s="22" t="s">
        <v>137</v>
      </c>
      <c r="E31" s="22" t="s">
        <v>156</v>
      </c>
      <c r="F31" s="22" t="s">
        <v>180</v>
      </c>
      <c r="G31" s="23">
        <v>58333.32</v>
      </c>
      <c r="H31" s="23">
        <v>58333.32</v>
      </c>
      <c r="I31" s="18">
        <f t="shared" si="1"/>
        <v>0</v>
      </c>
      <c r="J31" s="25">
        <v>45716</v>
      </c>
      <c r="K31" s="26" t="s">
        <v>11</v>
      </c>
    </row>
    <row r="32" spans="2:11" x14ac:dyDescent="0.3">
      <c r="B32" s="22" t="s">
        <v>85</v>
      </c>
      <c r="C32" s="27">
        <f t="shared" si="3"/>
        <v>45700</v>
      </c>
      <c r="D32" s="22" t="s">
        <v>138</v>
      </c>
      <c r="E32" s="22" t="s">
        <v>157</v>
      </c>
      <c r="F32" s="22" t="s">
        <v>181</v>
      </c>
      <c r="G32" s="23">
        <v>59000</v>
      </c>
      <c r="H32" s="23">
        <v>59000</v>
      </c>
      <c r="I32" s="18">
        <f t="shared" si="1"/>
        <v>0</v>
      </c>
      <c r="J32" s="25">
        <v>45716</v>
      </c>
      <c r="K32" s="19" t="s">
        <v>11</v>
      </c>
    </row>
    <row r="33" spans="2:11" x14ac:dyDescent="0.3">
      <c r="B33" s="22" t="s">
        <v>86</v>
      </c>
      <c r="C33" s="27">
        <f t="shared" si="3"/>
        <v>45700</v>
      </c>
      <c r="D33" s="22" t="s">
        <v>139</v>
      </c>
      <c r="E33" s="22" t="s">
        <v>158</v>
      </c>
      <c r="F33" s="22" t="s">
        <v>182</v>
      </c>
      <c r="G33" s="23">
        <v>26904</v>
      </c>
      <c r="H33" s="23">
        <v>26904</v>
      </c>
      <c r="I33" s="18">
        <f t="shared" si="1"/>
        <v>0</v>
      </c>
      <c r="J33" s="25">
        <v>45716</v>
      </c>
      <c r="K33" s="19" t="s">
        <v>11</v>
      </c>
    </row>
    <row r="34" spans="2:11" x14ac:dyDescent="0.3">
      <c r="B34" s="22" t="s">
        <v>87</v>
      </c>
      <c r="C34" s="27">
        <f t="shared" ref="C34:C42" si="4">DATE(2025,2,13)</f>
        <v>45701</v>
      </c>
      <c r="D34" s="22" t="s">
        <v>50</v>
      </c>
      <c r="E34" s="22" t="s">
        <v>60</v>
      </c>
      <c r="F34" s="22" t="s">
        <v>183</v>
      </c>
      <c r="G34" s="23">
        <v>108125</v>
      </c>
      <c r="H34" s="23">
        <v>108125</v>
      </c>
      <c r="I34" s="18">
        <f t="shared" si="1"/>
        <v>0</v>
      </c>
      <c r="J34" s="25">
        <v>45716</v>
      </c>
      <c r="K34" s="26" t="s">
        <v>11</v>
      </c>
    </row>
    <row r="35" spans="2:11" x14ac:dyDescent="0.3">
      <c r="B35" s="22" t="s">
        <v>88</v>
      </c>
      <c r="C35" s="27">
        <f t="shared" si="4"/>
        <v>45701</v>
      </c>
      <c r="D35" s="22" t="s">
        <v>50</v>
      </c>
      <c r="E35" s="22" t="s">
        <v>60</v>
      </c>
      <c r="F35" s="22" t="s">
        <v>184</v>
      </c>
      <c r="G35" s="23">
        <v>5000</v>
      </c>
      <c r="H35" s="23">
        <v>5000</v>
      </c>
      <c r="I35" s="18">
        <f t="shared" si="1"/>
        <v>0</v>
      </c>
      <c r="J35" s="25">
        <v>45716</v>
      </c>
      <c r="K35" s="19" t="s">
        <v>11</v>
      </c>
    </row>
    <row r="36" spans="2:11" x14ac:dyDescent="0.3">
      <c r="B36" s="22" t="s">
        <v>89</v>
      </c>
      <c r="C36" s="27">
        <f t="shared" si="4"/>
        <v>45701</v>
      </c>
      <c r="D36" s="22" t="s">
        <v>38</v>
      </c>
      <c r="E36" s="22" t="s">
        <v>40</v>
      </c>
      <c r="F36" s="22" t="s">
        <v>183</v>
      </c>
      <c r="G36" s="23">
        <v>215000</v>
      </c>
      <c r="H36" s="23">
        <v>215000</v>
      </c>
      <c r="I36" s="18">
        <f t="shared" si="1"/>
        <v>0</v>
      </c>
      <c r="J36" s="25">
        <v>45716</v>
      </c>
      <c r="K36" s="19" t="s">
        <v>11</v>
      </c>
    </row>
    <row r="37" spans="2:11" x14ac:dyDescent="0.3">
      <c r="B37" s="22" t="s">
        <v>63</v>
      </c>
      <c r="C37" s="27">
        <f t="shared" si="4"/>
        <v>45701</v>
      </c>
      <c r="D37" s="22" t="s">
        <v>130</v>
      </c>
      <c r="E37" s="22" t="s">
        <v>149</v>
      </c>
      <c r="F37" s="22" t="s">
        <v>185</v>
      </c>
      <c r="G37" s="23">
        <v>216250</v>
      </c>
      <c r="H37" s="23">
        <v>216250</v>
      </c>
      <c r="I37" s="18">
        <f t="shared" si="1"/>
        <v>0</v>
      </c>
      <c r="J37" s="25">
        <v>45716</v>
      </c>
      <c r="K37" s="26" t="s">
        <v>11</v>
      </c>
    </row>
    <row r="38" spans="2:11" x14ac:dyDescent="0.3">
      <c r="B38" s="22" t="s">
        <v>90</v>
      </c>
      <c r="C38" s="27">
        <f t="shared" si="4"/>
        <v>45701</v>
      </c>
      <c r="D38" s="22" t="s">
        <v>29</v>
      </c>
      <c r="E38" s="22" t="s">
        <v>31</v>
      </c>
      <c r="F38" s="22" t="s">
        <v>185</v>
      </c>
      <c r="G38" s="23">
        <v>84000</v>
      </c>
      <c r="H38" s="23">
        <v>84000</v>
      </c>
      <c r="I38" s="18">
        <f t="shared" si="1"/>
        <v>0</v>
      </c>
      <c r="J38" s="25">
        <v>45716</v>
      </c>
      <c r="K38" s="19" t="s">
        <v>11</v>
      </c>
    </row>
    <row r="39" spans="2:11" x14ac:dyDescent="0.3">
      <c r="B39" s="22" t="s">
        <v>91</v>
      </c>
      <c r="C39" s="27">
        <f t="shared" si="4"/>
        <v>45701</v>
      </c>
      <c r="D39" s="22" t="s">
        <v>132</v>
      </c>
      <c r="E39" s="22" t="s">
        <v>151</v>
      </c>
      <c r="F39" s="22" t="s">
        <v>183</v>
      </c>
      <c r="G39" s="23">
        <v>33750</v>
      </c>
      <c r="H39" s="23">
        <v>33750</v>
      </c>
      <c r="I39" s="18">
        <f t="shared" si="1"/>
        <v>0</v>
      </c>
      <c r="J39" s="25">
        <v>45716</v>
      </c>
      <c r="K39" s="19" t="s">
        <v>11</v>
      </c>
    </row>
    <row r="40" spans="2:11" x14ac:dyDescent="0.3">
      <c r="B40" s="22" t="s">
        <v>92</v>
      </c>
      <c r="C40" s="27">
        <f t="shared" si="4"/>
        <v>45701</v>
      </c>
      <c r="D40" s="22" t="s">
        <v>45</v>
      </c>
      <c r="E40" s="22" t="s">
        <v>55</v>
      </c>
      <c r="F40" s="22" t="s">
        <v>183</v>
      </c>
      <c r="G40" s="23">
        <v>108125</v>
      </c>
      <c r="H40" s="23">
        <v>108125</v>
      </c>
      <c r="I40" s="18">
        <f t="shared" si="1"/>
        <v>0</v>
      </c>
      <c r="J40" s="25">
        <v>45716</v>
      </c>
      <c r="K40" s="26" t="s">
        <v>11</v>
      </c>
    </row>
    <row r="41" spans="2:11" x14ac:dyDescent="0.3">
      <c r="B41" s="22" t="s">
        <v>93</v>
      </c>
      <c r="C41" s="27">
        <f t="shared" si="4"/>
        <v>45701</v>
      </c>
      <c r="D41" s="22" t="s">
        <v>136</v>
      </c>
      <c r="E41" s="22" t="s">
        <v>155</v>
      </c>
      <c r="F41" s="22" t="s">
        <v>186</v>
      </c>
      <c r="G41" s="23">
        <v>36757</v>
      </c>
      <c r="H41" s="23">
        <v>36757</v>
      </c>
      <c r="I41" s="18">
        <f t="shared" si="1"/>
        <v>0</v>
      </c>
      <c r="J41" s="25">
        <v>45716</v>
      </c>
      <c r="K41" s="19" t="s">
        <v>11</v>
      </c>
    </row>
    <row r="42" spans="2:11" x14ac:dyDescent="0.3">
      <c r="B42" s="22" t="s">
        <v>94</v>
      </c>
      <c r="C42" s="27">
        <f t="shared" si="4"/>
        <v>45701</v>
      </c>
      <c r="D42" s="22" t="s">
        <v>44</v>
      </c>
      <c r="E42" s="22" t="s">
        <v>54</v>
      </c>
      <c r="F42" s="22" t="s">
        <v>187</v>
      </c>
      <c r="G42" s="23">
        <v>60250</v>
      </c>
      <c r="H42" s="23">
        <v>60250</v>
      </c>
      <c r="I42" s="18">
        <f t="shared" si="1"/>
        <v>0</v>
      </c>
      <c r="J42" s="25">
        <v>45716</v>
      </c>
      <c r="K42" s="19" t="s">
        <v>11</v>
      </c>
    </row>
    <row r="43" spans="2:11" x14ac:dyDescent="0.3">
      <c r="B43" s="22" t="s">
        <v>95</v>
      </c>
      <c r="C43" s="27">
        <f t="shared" ref="C43:C57" si="5">DATE(2025,2,17)</f>
        <v>45705</v>
      </c>
      <c r="D43" s="22" t="s">
        <v>133</v>
      </c>
      <c r="E43" s="22" t="s">
        <v>152</v>
      </c>
      <c r="F43" s="22" t="s">
        <v>188</v>
      </c>
      <c r="G43" s="23">
        <v>150250</v>
      </c>
      <c r="H43" s="23">
        <v>150250</v>
      </c>
      <c r="I43" s="18">
        <f t="shared" si="1"/>
        <v>0</v>
      </c>
      <c r="J43" s="25">
        <v>45716</v>
      </c>
      <c r="K43" s="26" t="s">
        <v>11</v>
      </c>
    </row>
    <row r="44" spans="2:11" x14ac:dyDescent="0.3">
      <c r="B44" s="22" t="s">
        <v>96</v>
      </c>
      <c r="C44" s="27">
        <f t="shared" si="5"/>
        <v>45705</v>
      </c>
      <c r="D44" s="22" t="s">
        <v>46</v>
      </c>
      <c r="E44" s="22" t="s">
        <v>56</v>
      </c>
      <c r="F44" s="22" t="s">
        <v>188</v>
      </c>
      <c r="G44" s="23">
        <v>32750</v>
      </c>
      <c r="H44" s="23">
        <v>32750</v>
      </c>
      <c r="I44" s="18">
        <f t="shared" si="1"/>
        <v>0</v>
      </c>
      <c r="J44" s="25">
        <v>45716</v>
      </c>
      <c r="K44" s="19" t="s">
        <v>11</v>
      </c>
    </row>
    <row r="45" spans="2:11" x14ac:dyDescent="0.3">
      <c r="B45" s="22" t="s">
        <v>97</v>
      </c>
      <c r="C45" s="27">
        <f t="shared" si="5"/>
        <v>45705</v>
      </c>
      <c r="D45" s="22" t="s">
        <v>140</v>
      </c>
      <c r="E45" s="22" t="s">
        <v>159</v>
      </c>
      <c r="F45" s="22" t="s">
        <v>189</v>
      </c>
      <c r="G45" s="23">
        <v>16920.34</v>
      </c>
      <c r="H45" s="23">
        <v>16920.34</v>
      </c>
      <c r="I45" s="18">
        <f t="shared" si="1"/>
        <v>0</v>
      </c>
      <c r="J45" s="25">
        <v>45716</v>
      </c>
      <c r="K45" s="19" t="s">
        <v>11</v>
      </c>
    </row>
    <row r="46" spans="2:11" x14ac:dyDescent="0.3">
      <c r="B46" s="22" t="s">
        <v>98</v>
      </c>
      <c r="C46" s="27">
        <f t="shared" si="5"/>
        <v>45705</v>
      </c>
      <c r="D46" s="22" t="s">
        <v>129</v>
      </c>
      <c r="E46" s="22" t="s">
        <v>148</v>
      </c>
      <c r="F46" s="22" t="s">
        <v>188</v>
      </c>
      <c r="G46" s="23">
        <v>142500</v>
      </c>
      <c r="H46" s="23">
        <v>142500</v>
      </c>
      <c r="I46" s="18">
        <f t="shared" si="1"/>
        <v>0</v>
      </c>
      <c r="J46" s="25">
        <v>45716</v>
      </c>
      <c r="K46" s="26" t="s">
        <v>11</v>
      </c>
    </row>
    <row r="47" spans="2:11" x14ac:dyDescent="0.3">
      <c r="B47" s="22" t="s">
        <v>99</v>
      </c>
      <c r="C47" s="27">
        <f t="shared" si="5"/>
        <v>45705</v>
      </c>
      <c r="D47" s="22" t="s">
        <v>43</v>
      </c>
      <c r="E47" s="22" t="s">
        <v>53</v>
      </c>
      <c r="F47" s="22" t="s">
        <v>188</v>
      </c>
      <c r="G47" s="23">
        <v>108125</v>
      </c>
      <c r="H47" s="23">
        <v>108125</v>
      </c>
      <c r="I47" s="18">
        <f t="shared" si="1"/>
        <v>0</v>
      </c>
      <c r="J47" s="25">
        <v>45716</v>
      </c>
      <c r="K47" s="19" t="s">
        <v>11</v>
      </c>
    </row>
    <row r="48" spans="2:11" x14ac:dyDescent="0.3">
      <c r="B48" s="22" t="s">
        <v>100</v>
      </c>
      <c r="C48" s="27">
        <f t="shared" si="5"/>
        <v>45705</v>
      </c>
      <c r="D48" s="22" t="s">
        <v>30</v>
      </c>
      <c r="E48" s="22" t="s">
        <v>32</v>
      </c>
      <c r="F48" s="22" t="s">
        <v>190</v>
      </c>
      <c r="G48" s="23">
        <v>542175.31000000006</v>
      </c>
      <c r="H48" s="23">
        <v>542175.31000000006</v>
      </c>
      <c r="I48" s="18">
        <f t="shared" si="1"/>
        <v>0</v>
      </c>
      <c r="J48" s="25">
        <v>45716</v>
      </c>
      <c r="K48" s="19" t="s">
        <v>11</v>
      </c>
    </row>
    <row r="49" spans="2:11" x14ac:dyDescent="0.3">
      <c r="B49" s="22" t="s">
        <v>63</v>
      </c>
      <c r="C49" s="27">
        <f t="shared" si="5"/>
        <v>45705</v>
      </c>
      <c r="D49" s="22" t="s">
        <v>39</v>
      </c>
      <c r="E49" s="22" t="s">
        <v>41</v>
      </c>
      <c r="F49" s="22" t="s">
        <v>188</v>
      </c>
      <c r="G49" s="23">
        <v>187500</v>
      </c>
      <c r="H49" s="23">
        <v>187500</v>
      </c>
      <c r="I49" s="18">
        <f t="shared" si="1"/>
        <v>0</v>
      </c>
      <c r="J49" s="25">
        <v>45716</v>
      </c>
      <c r="K49" s="26" t="s">
        <v>11</v>
      </c>
    </row>
    <row r="50" spans="2:11" x14ac:dyDescent="0.3">
      <c r="B50" s="22" t="s">
        <v>101</v>
      </c>
      <c r="C50" s="27">
        <f t="shared" si="5"/>
        <v>45705</v>
      </c>
      <c r="D50" s="22" t="s">
        <v>141</v>
      </c>
      <c r="E50" s="22" t="s">
        <v>160</v>
      </c>
      <c r="F50" s="22" t="s">
        <v>191</v>
      </c>
      <c r="G50" s="23">
        <v>8100</v>
      </c>
      <c r="H50" s="23">
        <v>8100</v>
      </c>
      <c r="I50" s="18">
        <f t="shared" si="1"/>
        <v>0</v>
      </c>
      <c r="J50" s="25">
        <v>45716</v>
      </c>
      <c r="K50" s="19" t="s">
        <v>11</v>
      </c>
    </row>
    <row r="51" spans="2:11" x14ac:dyDescent="0.3">
      <c r="B51" s="22" t="s">
        <v>102</v>
      </c>
      <c r="C51" s="27">
        <f t="shared" si="5"/>
        <v>45705</v>
      </c>
      <c r="D51" s="22" t="s">
        <v>141</v>
      </c>
      <c r="E51" s="22" t="s">
        <v>160</v>
      </c>
      <c r="F51" s="22" t="s">
        <v>192</v>
      </c>
      <c r="G51" s="23">
        <v>2100</v>
      </c>
      <c r="H51" s="23">
        <v>2100</v>
      </c>
      <c r="I51" s="18">
        <f t="shared" si="1"/>
        <v>0</v>
      </c>
      <c r="J51" s="25">
        <v>45716</v>
      </c>
      <c r="K51" s="19" t="s">
        <v>11</v>
      </c>
    </row>
    <row r="52" spans="2:11" x14ac:dyDescent="0.3">
      <c r="B52" s="22" t="s">
        <v>103</v>
      </c>
      <c r="C52" s="27">
        <f t="shared" si="5"/>
        <v>45705</v>
      </c>
      <c r="D52" s="22" t="s">
        <v>141</v>
      </c>
      <c r="E52" s="22" t="s">
        <v>160</v>
      </c>
      <c r="F52" s="22" t="s">
        <v>193</v>
      </c>
      <c r="G52" s="23">
        <v>1020</v>
      </c>
      <c r="H52" s="23">
        <v>1020</v>
      </c>
      <c r="I52" s="18">
        <f t="shared" si="1"/>
        <v>0</v>
      </c>
      <c r="J52" s="25">
        <v>45716</v>
      </c>
      <c r="K52" s="26" t="s">
        <v>11</v>
      </c>
    </row>
    <row r="53" spans="2:11" x14ac:dyDescent="0.3">
      <c r="B53" s="22" t="s">
        <v>104</v>
      </c>
      <c r="C53" s="27">
        <f t="shared" si="5"/>
        <v>45705</v>
      </c>
      <c r="D53" s="22" t="s">
        <v>141</v>
      </c>
      <c r="E53" s="22" t="s">
        <v>160</v>
      </c>
      <c r="F53" s="22" t="s">
        <v>194</v>
      </c>
      <c r="G53" s="23">
        <v>1800</v>
      </c>
      <c r="H53" s="23">
        <v>1800</v>
      </c>
      <c r="I53" s="18">
        <f t="shared" si="1"/>
        <v>0</v>
      </c>
      <c r="J53" s="25">
        <v>45716</v>
      </c>
      <c r="K53" s="19" t="s">
        <v>11</v>
      </c>
    </row>
    <row r="54" spans="2:11" x14ac:dyDescent="0.3">
      <c r="B54" s="22" t="s">
        <v>105</v>
      </c>
      <c r="C54" s="27">
        <f t="shared" si="5"/>
        <v>45705</v>
      </c>
      <c r="D54" s="22" t="s">
        <v>141</v>
      </c>
      <c r="E54" s="22" t="s">
        <v>160</v>
      </c>
      <c r="F54" s="22" t="s">
        <v>195</v>
      </c>
      <c r="G54" s="23">
        <v>1860</v>
      </c>
      <c r="H54" s="23">
        <v>1860</v>
      </c>
      <c r="I54" s="18">
        <f t="shared" si="1"/>
        <v>0</v>
      </c>
      <c r="J54" s="25">
        <v>45716</v>
      </c>
      <c r="K54" s="19" t="s">
        <v>11</v>
      </c>
    </row>
    <row r="55" spans="2:11" x14ac:dyDescent="0.3">
      <c r="B55" s="22" t="s">
        <v>106</v>
      </c>
      <c r="C55" s="27">
        <f t="shared" si="5"/>
        <v>45705</v>
      </c>
      <c r="D55" s="22" t="s">
        <v>141</v>
      </c>
      <c r="E55" s="22" t="s">
        <v>160</v>
      </c>
      <c r="F55" s="22" t="s">
        <v>196</v>
      </c>
      <c r="G55" s="23">
        <v>1860</v>
      </c>
      <c r="H55" s="23">
        <v>1860</v>
      </c>
      <c r="I55" s="18">
        <f t="shared" si="1"/>
        <v>0</v>
      </c>
      <c r="J55" s="25">
        <v>45716</v>
      </c>
      <c r="K55" s="26" t="s">
        <v>11</v>
      </c>
    </row>
    <row r="56" spans="2:11" x14ac:dyDescent="0.3">
      <c r="B56" s="22" t="s">
        <v>107</v>
      </c>
      <c r="C56" s="27">
        <f t="shared" si="5"/>
        <v>45705</v>
      </c>
      <c r="D56" s="22" t="s">
        <v>47</v>
      </c>
      <c r="E56" s="22" t="s">
        <v>57</v>
      </c>
      <c r="F56" s="22" t="s">
        <v>188</v>
      </c>
      <c r="G56" s="23">
        <v>32500</v>
      </c>
      <c r="H56" s="23">
        <v>32500</v>
      </c>
      <c r="I56" s="18">
        <f t="shared" si="1"/>
        <v>0</v>
      </c>
      <c r="J56" s="25">
        <v>45716</v>
      </c>
      <c r="K56" s="19" t="s">
        <v>11</v>
      </c>
    </row>
    <row r="57" spans="2:11" x14ac:dyDescent="0.3">
      <c r="B57" s="22" t="s">
        <v>108</v>
      </c>
      <c r="C57" s="27">
        <f t="shared" si="5"/>
        <v>45705</v>
      </c>
      <c r="D57" s="22" t="s">
        <v>49</v>
      </c>
      <c r="E57" s="22" t="s">
        <v>59</v>
      </c>
      <c r="F57" s="22" t="s">
        <v>188</v>
      </c>
      <c r="G57" s="23">
        <v>35000</v>
      </c>
      <c r="H57" s="23">
        <v>35000</v>
      </c>
      <c r="I57" s="18">
        <f t="shared" si="1"/>
        <v>0</v>
      </c>
      <c r="J57" s="25">
        <v>45716</v>
      </c>
      <c r="K57" s="19" t="s">
        <v>11</v>
      </c>
    </row>
    <row r="58" spans="2:11" x14ac:dyDescent="0.3">
      <c r="B58" s="22" t="s">
        <v>109</v>
      </c>
      <c r="C58" s="27">
        <f t="shared" ref="C58:C63" si="6">DATE(2025,2,18)</f>
        <v>45706</v>
      </c>
      <c r="D58" s="22" t="s">
        <v>142</v>
      </c>
      <c r="E58" s="22" t="s">
        <v>161</v>
      </c>
      <c r="F58" s="22" t="s">
        <v>197</v>
      </c>
      <c r="G58" s="23">
        <v>7800</v>
      </c>
      <c r="H58" s="23">
        <v>7800</v>
      </c>
      <c r="I58" s="18">
        <f t="shared" si="1"/>
        <v>0</v>
      </c>
      <c r="J58" s="25">
        <v>45716</v>
      </c>
      <c r="K58" s="26" t="s">
        <v>11</v>
      </c>
    </row>
    <row r="59" spans="2:11" x14ac:dyDescent="0.3">
      <c r="B59" s="22" t="s">
        <v>110</v>
      </c>
      <c r="C59" s="27">
        <f t="shared" si="6"/>
        <v>45706</v>
      </c>
      <c r="D59" s="22" t="s">
        <v>34</v>
      </c>
      <c r="E59" s="22" t="s">
        <v>36</v>
      </c>
      <c r="F59" s="22" t="s">
        <v>198</v>
      </c>
      <c r="G59" s="23">
        <v>2500</v>
      </c>
      <c r="H59" s="23">
        <v>2500</v>
      </c>
      <c r="I59" s="18">
        <f t="shared" si="1"/>
        <v>0</v>
      </c>
      <c r="J59" s="25">
        <v>45716</v>
      </c>
      <c r="K59" s="19" t="s">
        <v>11</v>
      </c>
    </row>
    <row r="60" spans="2:11" x14ac:dyDescent="0.3">
      <c r="B60" s="22" t="s">
        <v>111</v>
      </c>
      <c r="C60" s="27">
        <f t="shared" si="6"/>
        <v>45706</v>
      </c>
      <c r="D60" s="22" t="s">
        <v>51</v>
      </c>
      <c r="E60" s="22" t="s">
        <v>61</v>
      </c>
      <c r="F60" s="22" t="s">
        <v>199</v>
      </c>
      <c r="G60" s="23">
        <v>236250</v>
      </c>
      <c r="H60" s="23">
        <v>236250</v>
      </c>
      <c r="I60" s="18">
        <f t="shared" si="1"/>
        <v>0</v>
      </c>
      <c r="J60" s="25">
        <v>45716</v>
      </c>
      <c r="K60" s="19" t="s">
        <v>11</v>
      </c>
    </row>
    <row r="61" spans="2:11" x14ac:dyDescent="0.3">
      <c r="B61" s="22" t="s">
        <v>112</v>
      </c>
      <c r="C61" s="27">
        <f t="shared" si="6"/>
        <v>45706</v>
      </c>
      <c r="D61" s="22" t="s">
        <v>27</v>
      </c>
      <c r="E61" s="22" t="s">
        <v>28</v>
      </c>
      <c r="F61" s="22" t="s">
        <v>200</v>
      </c>
      <c r="G61" s="23">
        <v>5475.94</v>
      </c>
      <c r="H61" s="23">
        <v>5475.94</v>
      </c>
      <c r="I61" s="18">
        <f t="shared" si="1"/>
        <v>0</v>
      </c>
      <c r="J61" s="25">
        <v>45716</v>
      </c>
      <c r="K61" s="26" t="s">
        <v>11</v>
      </c>
    </row>
    <row r="62" spans="2:11" x14ac:dyDescent="0.3">
      <c r="B62" s="22" t="s">
        <v>113</v>
      </c>
      <c r="C62" s="27">
        <f t="shared" si="6"/>
        <v>45706</v>
      </c>
      <c r="D62" s="22" t="s">
        <v>131</v>
      </c>
      <c r="E62" s="22" t="s">
        <v>150</v>
      </c>
      <c r="F62" s="22" t="s">
        <v>199</v>
      </c>
      <c r="G62" s="23">
        <v>219000</v>
      </c>
      <c r="H62" s="23">
        <v>219000</v>
      </c>
      <c r="I62" s="18">
        <f t="shared" si="1"/>
        <v>0</v>
      </c>
      <c r="J62" s="25">
        <v>45716</v>
      </c>
      <c r="K62" s="19" t="s">
        <v>11</v>
      </c>
    </row>
    <row r="63" spans="2:11" x14ac:dyDescent="0.3">
      <c r="B63" s="22" t="s">
        <v>114</v>
      </c>
      <c r="C63" s="27">
        <f t="shared" si="6"/>
        <v>45706</v>
      </c>
      <c r="D63" s="22" t="s">
        <v>48</v>
      </c>
      <c r="E63" s="22" t="s">
        <v>58</v>
      </c>
      <c r="F63" s="22" t="s">
        <v>199</v>
      </c>
      <c r="G63" s="23">
        <v>242500</v>
      </c>
      <c r="H63" s="23">
        <v>242500</v>
      </c>
      <c r="I63" s="18">
        <f t="shared" si="1"/>
        <v>0</v>
      </c>
      <c r="J63" s="25">
        <v>45716</v>
      </c>
      <c r="K63" s="19" t="s">
        <v>11</v>
      </c>
    </row>
    <row r="64" spans="2:11" x14ac:dyDescent="0.3">
      <c r="B64" s="22" t="s">
        <v>115</v>
      </c>
      <c r="C64" s="27">
        <f>DATE(2025,2,20)</f>
        <v>45708</v>
      </c>
      <c r="D64" s="22" t="s">
        <v>143</v>
      </c>
      <c r="E64" s="22" t="s">
        <v>162</v>
      </c>
      <c r="F64" s="22" t="s">
        <v>201</v>
      </c>
      <c r="G64" s="23">
        <v>2997.2</v>
      </c>
      <c r="H64" s="23">
        <v>2997.2</v>
      </c>
      <c r="I64" s="18">
        <f t="shared" si="1"/>
        <v>0</v>
      </c>
      <c r="J64" s="25">
        <v>45716</v>
      </c>
      <c r="K64" s="26" t="s">
        <v>11</v>
      </c>
    </row>
    <row r="65" spans="2:12" x14ac:dyDescent="0.3">
      <c r="B65" s="22" t="s">
        <v>116</v>
      </c>
      <c r="C65" s="27">
        <f>DATE(2025,2,20)</f>
        <v>45708</v>
      </c>
      <c r="D65" s="22" t="s">
        <v>13</v>
      </c>
      <c r="E65" s="22" t="s">
        <v>16</v>
      </c>
      <c r="F65" s="22" t="s">
        <v>202</v>
      </c>
      <c r="G65" s="23">
        <v>3894</v>
      </c>
      <c r="H65" s="23">
        <v>3894</v>
      </c>
      <c r="I65" s="18">
        <f t="shared" si="1"/>
        <v>0</v>
      </c>
      <c r="J65" s="25">
        <v>45716</v>
      </c>
      <c r="K65" s="19" t="s">
        <v>11</v>
      </c>
    </row>
    <row r="66" spans="2:12" x14ac:dyDescent="0.3">
      <c r="B66" s="22" t="s">
        <v>117</v>
      </c>
      <c r="C66" s="27">
        <f>DATE(2025,2,21)</f>
        <v>45709</v>
      </c>
      <c r="D66" s="22" t="s">
        <v>144</v>
      </c>
      <c r="E66" s="22" t="s">
        <v>163</v>
      </c>
      <c r="F66" s="22" t="s">
        <v>203</v>
      </c>
      <c r="G66" s="23">
        <v>10000</v>
      </c>
      <c r="H66" s="23">
        <v>10000</v>
      </c>
      <c r="I66" s="18">
        <f t="shared" si="1"/>
        <v>0</v>
      </c>
      <c r="J66" s="25">
        <v>45716</v>
      </c>
      <c r="K66" s="19" t="s">
        <v>11</v>
      </c>
    </row>
    <row r="67" spans="2:12" x14ac:dyDescent="0.3">
      <c r="B67" s="22" t="s">
        <v>118</v>
      </c>
      <c r="C67" s="27">
        <f>DATE(2025,2,21)</f>
        <v>45709</v>
      </c>
      <c r="D67" s="22" t="s">
        <v>145</v>
      </c>
      <c r="E67" s="22" t="s">
        <v>164</v>
      </c>
      <c r="F67" s="22" t="s">
        <v>204</v>
      </c>
      <c r="G67" s="23">
        <v>56097.2</v>
      </c>
      <c r="H67" s="23">
        <v>56097.2</v>
      </c>
      <c r="I67" s="18">
        <f t="shared" si="1"/>
        <v>0</v>
      </c>
      <c r="J67" s="25">
        <v>45716</v>
      </c>
      <c r="K67" s="26" t="s">
        <v>11</v>
      </c>
    </row>
    <row r="68" spans="2:12" x14ac:dyDescent="0.3">
      <c r="B68" s="22" t="s">
        <v>119</v>
      </c>
      <c r="C68" s="27">
        <f>DATE(2025,2,21)</f>
        <v>45709</v>
      </c>
      <c r="D68" s="22" t="s">
        <v>145</v>
      </c>
      <c r="E68" s="22" t="s">
        <v>164</v>
      </c>
      <c r="F68" s="22" t="s">
        <v>204</v>
      </c>
      <c r="G68" s="23">
        <v>56097.2</v>
      </c>
      <c r="H68" s="23">
        <v>56097.2</v>
      </c>
      <c r="I68" s="18">
        <f t="shared" si="1"/>
        <v>0</v>
      </c>
      <c r="J68" s="25">
        <v>45716</v>
      </c>
      <c r="K68" s="19" t="s">
        <v>11</v>
      </c>
    </row>
    <row r="69" spans="2:12" x14ac:dyDescent="0.3">
      <c r="B69" s="22" t="s">
        <v>120</v>
      </c>
      <c r="C69" s="27">
        <f>DATE(2025,2,21)</f>
        <v>45709</v>
      </c>
      <c r="D69" s="22" t="s">
        <v>145</v>
      </c>
      <c r="E69" s="22" t="s">
        <v>164</v>
      </c>
      <c r="F69" s="22" t="s">
        <v>204</v>
      </c>
      <c r="G69" s="23">
        <v>56097.2</v>
      </c>
      <c r="H69" s="23">
        <v>56097.2</v>
      </c>
      <c r="I69" s="18">
        <f t="shared" si="1"/>
        <v>0</v>
      </c>
      <c r="J69" s="25">
        <v>45716</v>
      </c>
      <c r="K69" s="19" t="s">
        <v>11</v>
      </c>
    </row>
    <row r="70" spans="2:12" x14ac:dyDescent="0.3">
      <c r="B70" s="22" t="s">
        <v>121</v>
      </c>
      <c r="C70" s="27">
        <f>DATE(2025,2,21)</f>
        <v>45709</v>
      </c>
      <c r="D70" s="22" t="s">
        <v>145</v>
      </c>
      <c r="E70" s="22" t="s">
        <v>164</v>
      </c>
      <c r="F70" s="29" t="s">
        <v>204</v>
      </c>
      <c r="G70" s="23">
        <v>56097.2</v>
      </c>
      <c r="H70" s="23">
        <v>56097.2</v>
      </c>
      <c r="I70" s="18">
        <f t="shared" si="1"/>
        <v>0</v>
      </c>
      <c r="J70" s="25">
        <v>45716</v>
      </c>
      <c r="K70" s="26" t="s">
        <v>11</v>
      </c>
    </row>
    <row r="71" spans="2:12" x14ac:dyDescent="0.3">
      <c r="B71" s="22" t="s">
        <v>122</v>
      </c>
      <c r="C71" s="27">
        <f>DATE(2025,2,24)</f>
        <v>45712</v>
      </c>
      <c r="D71" s="22" t="s">
        <v>43</v>
      </c>
      <c r="E71" s="22" t="s">
        <v>53</v>
      </c>
      <c r="F71" s="22" t="s">
        <v>205</v>
      </c>
      <c r="G71" s="23">
        <v>15000</v>
      </c>
      <c r="H71" s="23">
        <v>15000</v>
      </c>
      <c r="I71" s="18">
        <f t="shared" si="1"/>
        <v>0</v>
      </c>
      <c r="J71" s="25">
        <v>45716</v>
      </c>
      <c r="K71" s="19" t="s">
        <v>11</v>
      </c>
    </row>
    <row r="72" spans="2:12" x14ac:dyDescent="0.3">
      <c r="B72" s="22" t="s">
        <v>123</v>
      </c>
      <c r="C72" s="27">
        <f t="shared" ref="C72:C74" si="7">DATE(2025,2,24)</f>
        <v>45712</v>
      </c>
      <c r="D72" s="22" t="s">
        <v>52</v>
      </c>
      <c r="E72" s="22" t="s">
        <v>62</v>
      </c>
      <c r="F72" s="22" t="s">
        <v>205</v>
      </c>
      <c r="G72" s="23">
        <v>81000</v>
      </c>
      <c r="H72" s="23">
        <v>81000</v>
      </c>
      <c r="I72" s="18">
        <f t="shared" si="1"/>
        <v>0</v>
      </c>
      <c r="J72" s="25">
        <v>45716</v>
      </c>
      <c r="K72" s="19" t="s">
        <v>11</v>
      </c>
    </row>
    <row r="73" spans="2:12" x14ac:dyDescent="0.3">
      <c r="B73" s="22" t="s">
        <v>124</v>
      </c>
      <c r="C73" s="27">
        <f t="shared" si="7"/>
        <v>45712</v>
      </c>
      <c r="D73" s="22" t="s">
        <v>134</v>
      </c>
      <c r="E73" s="22" t="s">
        <v>153</v>
      </c>
      <c r="F73" s="22" t="s">
        <v>206</v>
      </c>
      <c r="G73" s="23">
        <v>186250</v>
      </c>
      <c r="H73" s="23">
        <v>186250</v>
      </c>
      <c r="I73" s="18">
        <f t="shared" si="1"/>
        <v>0</v>
      </c>
      <c r="J73" s="25">
        <v>45716</v>
      </c>
      <c r="K73" s="26" t="s">
        <v>11</v>
      </c>
    </row>
    <row r="74" spans="2:12" x14ac:dyDescent="0.3">
      <c r="B74" s="22" t="s">
        <v>125</v>
      </c>
      <c r="C74" s="27">
        <f t="shared" si="7"/>
        <v>45712</v>
      </c>
      <c r="D74" s="22" t="s">
        <v>146</v>
      </c>
      <c r="E74" s="22" t="s">
        <v>165</v>
      </c>
      <c r="F74" s="28" t="s">
        <v>207</v>
      </c>
      <c r="G74" s="23">
        <v>191160</v>
      </c>
      <c r="H74" s="23">
        <v>191160</v>
      </c>
      <c r="I74" s="18">
        <f t="shared" si="1"/>
        <v>0</v>
      </c>
      <c r="J74" s="25">
        <v>45716</v>
      </c>
      <c r="K74" s="19" t="s">
        <v>11</v>
      </c>
    </row>
    <row r="75" spans="2:12" x14ac:dyDescent="0.3">
      <c r="B75" s="22" t="s">
        <v>126</v>
      </c>
      <c r="C75" s="27">
        <f>DATE(2025,2,26)</f>
        <v>45714</v>
      </c>
      <c r="D75" s="22" t="s">
        <v>35</v>
      </c>
      <c r="E75" s="22" t="s">
        <v>37</v>
      </c>
      <c r="F75" s="22" t="s">
        <v>208</v>
      </c>
      <c r="G75" s="23">
        <v>1000</v>
      </c>
      <c r="H75" s="23">
        <v>1000</v>
      </c>
      <c r="I75" s="18">
        <f>+G75-H75</f>
        <v>0</v>
      </c>
      <c r="J75" s="25">
        <v>45716</v>
      </c>
      <c r="K75" s="19" t="s">
        <v>11</v>
      </c>
    </row>
    <row r="76" spans="2:12" x14ac:dyDescent="0.3">
      <c r="B76" s="22" t="s">
        <v>127</v>
      </c>
      <c r="C76" s="27">
        <f>DATE(2025,2,26)</f>
        <v>45714</v>
      </c>
      <c r="D76" s="22" t="s">
        <v>35</v>
      </c>
      <c r="E76" s="22" t="s">
        <v>37</v>
      </c>
      <c r="F76" s="22" t="s">
        <v>209</v>
      </c>
      <c r="G76" s="23">
        <v>6699</v>
      </c>
      <c r="H76" s="23">
        <v>6699</v>
      </c>
      <c r="I76" s="18">
        <f>+G76-H76</f>
        <v>0</v>
      </c>
      <c r="J76" s="25">
        <v>45716</v>
      </c>
      <c r="K76" s="26" t="s">
        <v>11</v>
      </c>
    </row>
    <row r="77" spans="2:12" x14ac:dyDescent="0.3">
      <c r="B77" s="37"/>
      <c r="C77" s="37"/>
      <c r="D77" s="37"/>
      <c r="E77" s="37"/>
      <c r="F77" s="16"/>
      <c r="G77" s="17">
        <f>SUM(G11:G76)</f>
        <v>6982588.9600000009</v>
      </c>
      <c r="H77" s="17">
        <f>SUM(H11:H76)</f>
        <v>6982588.9600000009</v>
      </c>
      <c r="I77" s="20">
        <f>-H86</f>
        <v>0</v>
      </c>
      <c r="J77" s="21"/>
      <c r="K77" s="21"/>
    </row>
    <row r="78" spans="2:12" x14ac:dyDescent="0.3">
      <c r="B78" s="7"/>
      <c r="C78" s="8"/>
      <c r="D78" s="8"/>
      <c r="E78" s="7"/>
      <c r="F78" s="7"/>
      <c r="G78" s="6"/>
    </row>
    <row r="79" spans="2:12" s="4" customFormat="1" x14ac:dyDescent="0.3">
      <c r="B79" s="9"/>
      <c r="C79" s="10"/>
      <c r="D79" s="10"/>
      <c r="E79" s="11"/>
      <c r="F79" s="12"/>
      <c r="G79" s="6"/>
      <c r="H79" s="1"/>
      <c r="L79" s="1"/>
    </row>
    <row r="80" spans="2:12" s="4" customFormat="1" x14ac:dyDescent="0.3">
      <c r="B80" s="9"/>
      <c r="C80" s="10"/>
      <c r="D80" s="10"/>
      <c r="E80" s="11"/>
      <c r="F80" s="12"/>
      <c r="G80" s="6"/>
      <c r="H80" s="1"/>
      <c r="L80" s="1"/>
    </row>
    <row r="81" spans="1:14" s="4" customFormat="1" x14ac:dyDescent="0.3">
      <c r="B81" s="38" t="s">
        <v>19</v>
      </c>
      <c r="C81" s="38"/>
      <c r="D81" s="38"/>
      <c r="E81" s="38"/>
      <c r="F81" s="32" t="s">
        <v>12</v>
      </c>
      <c r="G81" s="32"/>
      <c r="H81" s="32"/>
      <c r="I81" s="32"/>
      <c r="J81" s="32"/>
      <c r="K81" s="32"/>
      <c r="L81" s="1"/>
    </row>
    <row r="82" spans="1:14" s="4" customFormat="1" x14ac:dyDescent="0.3">
      <c r="B82" s="30" t="s">
        <v>33</v>
      </c>
      <c r="C82" s="31"/>
      <c r="D82" s="31"/>
      <c r="E82" s="31"/>
      <c r="F82" s="39" t="s">
        <v>211</v>
      </c>
      <c r="G82" s="33"/>
      <c r="H82" s="33"/>
      <c r="I82" s="33"/>
      <c r="J82" s="33"/>
      <c r="K82" s="33"/>
      <c r="L82" s="1"/>
    </row>
    <row r="88" spans="1:14" s="4" customFormat="1" x14ac:dyDescent="0.3">
      <c r="A88" s="1"/>
      <c r="B88" s="5"/>
      <c r="E88" s="5"/>
      <c r="F88" s="1"/>
      <c r="G88" s="1"/>
      <c r="H88" s="1"/>
      <c r="L88" s="1"/>
      <c r="M88" s="1"/>
      <c r="N88" s="1"/>
    </row>
    <row r="89" spans="1:14" s="4" customFormat="1" x14ac:dyDescent="0.3">
      <c r="A89" s="1"/>
      <c r="B89" s="5"/>
      <c r="E89" s="5"/>
      <c r="F89" s="1"/>
      <c r="G89" s="1"/>
      <c r="H89" s="1"/>
      <c r="L89" s="1"/>
      <c r="M89" s="1"/>
      <c r="N89" s="1"/>
    </row>
    <row r="90" spans="1:14" s="4" customFormat="1" x14ac:dyDescent="0.3">
      <c r="A90" s="1"/>
      <c r="B90" s="5"/>
      <c r="E90" s="5"/>
      <c r="F90" s="1"/>
      <c r="G90" s="1"/>
      <c r="H90" s="1"/>
      <c r="L90" s="1"/>
      <c r="M90" s="1"/>
      <c r="N90" s="1"/>
    </row>
    <row r="91" spans="1:14" s="4" customFormat="1" x14ac:dyDescent="0.3">
      <c r="A91" s="1"/>
      <c r="B91" s="5"/>
      <c r="E91" s="5"/>
      <c r="F91" s="1"/>
      <c r="G91" s="1"/>
      <c r="H91" s="1"/>
      <c r="L91" s="1"/>
      <c r="M91" s="1"/>
      <c r="N91" s="1"/>
    </row>
    <row r="92" spans="1:14" s="4" customFormat="1" x14ac:dyDescent="0.3">
      <c r="A92" s="1"/>
      <c r="B92" s="5"/>
      <c r="E92" s="5"/>
      <c r="F92" s="1"/>
      <c r="G92" s="1"/>
      <c r="H92" s="1"/>
      <c r="L92" s="1"/>
      <c r="M92" s="1"/>
      <c r="N92" s="1"/>
    </row>
    <row r="93" spans="1:14" s="4" customFormat="1" x14ac:dyDescent="0.3">
      <c r="A93" s="1"/>
      <c r="B93" s="5"/>
      <c r="E93" s="5"/>
      <c r="F93" s="1"/>
      <c r="G93" s="1"/>
      <c r="H93" s="1"/>
      <c r="L93" s="1"/>
      <c r="M93" s="1"/>
      <c r="N93" s="1"/>
    </row>
    <row r="94" spans="1:14" s="4" customFormat="1" x14ac:dyDescent="0.3">
      <c r="A94" s="1"/>
      <c r="B94" s="5"/>
      <c r="E94" s="5"/>
      <c r="F94" s="1"/>
      <c r="G94" s="1"/>
      <c r="H94" s="1"/>
      <c r="L94" s="1"/>
      <c r="M94" s="1"/>
      <c r="N94" s="1"/>
    </row>
    <row r="95" spans="1:14" s="4" customFormat="1" x14ac:dyDescent="0.3">
      <c r="A95" s="1"/>
      <c r="B95" s="5"/>
      <c r="E95" s="5"/>
      <c r="F95" s="1"/>
      <c r="G95" s="1"/>
      <c r="H95" s="1"/>
      <c r="L95" s="1"/>
      <c r="M95" s="1"/>
      <c r="N95" s="1"/>
    </row>
    <row r="96" spans="1:14" s="4" customFormat="1" x14ac:dyDescent="0.3">
      <c r="A96" s="1"/>
      <c r="B96" s="5"/>
      <c r="E96" s="5"/>
      <c r="F96" s="1"/>
      <c r="G96" s="1"/>
      <c r="H96" s="1"/>
      <c r="L96" s="1"/>
      <c r="M96" s="1"/>
      <c r="N96" s="1"/>
    </row>
    <row r="97" spans="1:14" s="4" customFormat="1" x14ac:dyDescent="0.3">
      <c r="A97" s="1"/>
      <c r="B97" s="5"/>
      <c r="E97" s="5"/>
      <c r="F97" s="1"/>
      <c r="G97" s="1"/>
      <c r="H97" s="1"/>
      <c r="L97" s="1"/>
      <c r="M97" s="1"/>
      <c r="N97" s="1"/>
    </row>
    <row r="98" spans="1:14" s="4" customFormat="1" x14ac:dyDescent="0.3">
      <c r="A98" s="1"/>
      <c r="B98" s="5"/>
      <c r="E98" s="5"/>
      <c r="F98" s="1"/>
      <c r="G98" s="1"/>
      <c r="H98" s="1"/>
      <c r="L98" s="1"/>
      <c r="M98" s="1"/>
      <c r="N98" s="1"/>
    </row>
    <row r="99" spans="1:14" s="4" customFormat="1" x14ac:dyDescent="0.3">
      <c r="A99" s="1"/>
      <c r="B99" s="5"/>
      <c r="E99" s="5"/>
      <c r="F99" s="1"/>
      <c r="G99" s="1"/>
      <c r="H99" s="1"/>
      <c r="L99" s="1"/>
      <c r="M99" s="1"/>
      <c r="N99" s="1"/>
    </row>
    <row r="100" spans="1:14" s="4" customFormat="1" x14ac:dyDescent="0.3">
      <c r="A100" s="1"/>
      <c r="B100" s="5"/>
      <c r="E100" s="5"/>
      <c r="F100" s="1"/>
      <c r="G100" s="1"/>
      <c r="H100" s="1"/>
      <c r="L100" s="1"/>
      <c r="M100" s="1"/>
      <c r="N100" s="1"/>
    </row>
    <row r="101" spans="1:14" s="4" customFormat="1" x14ac:dyDescent="0.3">
      <c r="A101" s="1"/>
      <c r="B101" s="5"/>
      <c r="E101" s="5"/>
      <c r="F101" s="1"/>
      <c r="G101" s="1"/>
      <c r="H101" s="1"/>
      <c r="L101" s="1"/>
      <c r="M101" s="1"/>
      <c r="N101" s="1"/>
    </row>
    <row r="102" spans="1:14" s="4" customFormat="1" x14ac:dyDescent="0.3">
      <c r="A102" s="1"/>
      <c r="B102" s="5"/>
      <c r="E102" s="5"/>
      <c r="F102" s="1"/>
      <c r="G102" s="1"/>
      <c r="H102" s="1"/>
      <c r="L102" s="1"/>
      <c r="M102" s="1"/>
      <c r="N102" s="1"/>
    </row>
    <row r="103" spans="1:14" s="4" customFormat="1" x14ac:dyDescent="0.3">
      <c r="A103" s="1"/>
      <c r="B103" s="5"/>
      <c r="E103" s="5"/>
      <c r="F103" s="1"/>
      <c r="G103" s="1"/>
      <c r="H103" s="1"/>
      <c r="L103" s="1"/>
      <c r="M103" s="1"/>
      <c r="N103" s="1"/>
    </row>
    <row r="104" spans="1:14" s="4" customFormat="1" x14ac:dyDescent="0.3">
      <c r="A104" s="1"/>
      <c r="B104" s="5"/>
      <c r="E104" s="5"/>
      <c r="F104" s="1"/>
      <c r="G104" s="1"/>
      <c r="H104" s="1"/>
      <c r="L104" s="1"/>
      <c r="M104" s="1"/>
      <c r="N104" s="1"/>
    </row>
    <row r="105" spans="1:14" s="4" customFormat="1" x14ac:dyDescent="0.3">
      <c r="A105" s="1"/>
      <c r="B105" s="5"/>
      <c r="E105" s="5"/>
      <c r="F105" s="1"/>
      <c r="G105" s="1"/>
      <c r="H105" s="1"/>
      <c r="L105" s="1"/>
      <c r="M105" s="1"/>
      <c r="N105" s="1"/>
    </row>
    <row r="106" spans="1:14" s="4" customFormat="1" x14ac:dyDescent="0.3">
      <c r="A106" s="1"/>
      <c r="B106" s="5"/>
      <c r="E106" s="5"/>
      <c r="F106" s="1"/>
      <c r="G106" s="1"/>
      <c r="H106" s="1"/>
      <c r="L106" s="1"/>
      <c r="M106" s="1"/>
      <c r="N106" s="1"/>
    </row>
    <row r="107" spans="1:14" s="4" customFormat="1" x14ac:dyDescent="0.3">
      <c r="A107" s="1"/>
      <c r="B107" s="5"/>
      <c r="E107" s="5"/>
      <c r="F107" s="1"/>
      <c r="G107" s="1"/>
      <c r="H107" s="1"/>
      <c r="L107" s="1"/>
      <c r="M107" s="1"/>
      <c r="N107" s="1"/>
    </row>
    <row r="108" spans="1:14" s="4" customFormat="1" x14ac:dyDescent="0.3">
      <c r="A108" s="1"/>
      <c r="B108" s="5"/>
      <c r="E108" s="5"/>
      <c r="F108" s="1"/>
      <c r="G108" s="1"/>
      <c r="H108" s="1"/>
      <c r="L108" s="1"/>
      <c r="M108" s="1"/>
      <c r="N108" s="1"/>
    </row>
    <row r="109" spans="1:14" s="4" customFormat="1" x14ac:dyDescent="0.3">
      <c r="A109" s="1"/>
      <c r="B109" s="5"/>
      <c r="E109" s="5"/>
      <c r="F109" s="1"/>
      <c r="G109" s="1"/>
      <c r="H109" s="1"/>
      <c r="L109" s="1"/>
      <c r="M109" s="1"/>
      <c r="N109" s="1"/>
    </row>
    <row r="110" spans="1:14" s="4" customFormat="1" x14ac:dyDescent="0.3">
      <c r="A110" s="1"/>
      <c r="B110" s="5"/>
      <c r="E110" s="5"/>
      <c r="F110" s="1"/>
      <c r="G110" s="1"/>
      <c r="H110" s="1"/>
      <c r="L110" s="1"/>
      <c r="M110" s="1"/>
      <c r="N110" s="1"/>
    </row>
    <row r="111" spans="1:14" s="4" customFormat="1" x14ac:dyDescent="0.3">
      <c r="A111" s="1"/>
      <c r="B111" s="5"/>
      <c r="E111" s="5"/>
      <c r="F111" s="1"/>
      <c r="G111" s="1"/>
      <c r="H111" s="1"/>
      <c r="L111" s="1"/>
      <c r="M111" s="1"/>
      <c r="N111" s="1"/>
    </row>
    <row r="112" spans="1:14" s="4" customFormat="1" x14ac:dyDescent="0.3">
      <c r="A112" s="1"/>
      <c r="B112" s="5"/>
      <c r="E112" s="5"/>
      <c r="F112" s="1"/>
      <c r="G112" s="1"/>
      <c r="H112" s="1"/>
      <c r="L112" s="1"/>
      <c r="M112" s="1"/>
      <c r="N112" s="1"/>
    </row>
    <row r="113" spans="1:14" s="4" customFormat="1" x14ac:dyDescent="0.3">
      <c r="A113" s="1"/>
      <c r="B113" s="5"/>
      <c r="E113" s="5"/>
      <c r="F113" s="1"/>
      <c r="G113" s="1"/>
      <c r="H113" s="1"/>
      <c r="L113" s="1"/>
      <c r="M113" s="1"/>
      <c r="N113" s="1"/>
    </row>
    <row r="114" spans="1:14" s="4" customFormat="1" x14ac:dyDescent="0.3">
      <c r="A114" s="1"/>
      <c r="B114" s="5"/>
      <c r="E114" s="5"/>
      <c r="F114" s="1"/>
      <c r="G114" s="1"/>
      <c r="H114" s="1"/>
      <c r="L114" s="1"/>
      <c r="M114" s="1"/>
      <c r="N114" s="1"/>
    </row>
    <row r="115" spans="1:14" s="4" customFormat="1" x14ac:dyDescent="0.3">
      <c r="A115" s="1"/>
      <c r="B115" s="5"/>
      <c r="E115" s="5"/>
      <c r="F115" s="1"/>
      <c r="G115" s="1"/>
      <c r="H115" s="1"/>
      <c r="L115" s="1"/>
      <c r="M115" s="1"/>
      <c r="N115" s="1"/>
    </row>
    <row r="116" spans="1:14" s="4" customFormat="1" x14ac:dyDescent="0.3">
      <c r="A116" s="1"/>
      <c r="B116" s="5"/>
      <c r="E116" s="5"/>
      <c r="F116" s="1"/>
      <c r="G116" s="1"/>
      <c r="H116" s="1"/>
      <c r="L116" s="1"/>
      <c r="M116" s="1"/>
      <c r="N116" s="1"/>
    </row>
    <row r="117" spans="1:14" s="4" customFormat="1" x14ac:dyDescent="0.3">
      <c r="A117" s="1"/>
      <c r="B117" s="5"/>
      <c r="E117" s="5"/>
      <c r="F117" s="1"/>
      <c r="G117" s="1"/>
      <c r="H117" s="1"/>
      <c r="L117" s="1"/>
      <c r="M117" s="1"/>
      <c r="N117" s="1"/>
    </row>
    <row r="118" spans="1:14" s="4" customFormat="1" x14ac:dyDescent="0.3">
      <c r="A118" s="1"/>
      <c r="B118" s="5"/>
      <c r="E118" s="5"/>
      <c r="F118" s="1"/>
      <c r="G118" s="1"/>
      <c r="H118" s="1"/>
      <c r="L118" s="1"/>
      <c r="M118" s="1"/>
      <c r="N118" s="1"/>
    </row>
    <row r="119" spans="1:14" s="4" customFormat="1" x14ac:dyDescent="0.3">
      <c r="A119" s="1"/>
      <c r="B119" s="5"/>
      <c r="E119" s="5"/>
      <c r="F119" s="1"/>
      <c r="G119" s="1"/>
      <c r="H119" s="1"/>
      <c r="L119" s="1"/>
      <c r="M119" s="1"/>
      <c r="N119" s="1"/>
    </row>
  </sheetData>
  <sortState xmlns:xlrd2="http://schemas.microsoft.com/office/spreadsheetml/2017/richdata2" ref="B12:K121">
    <sortCondition ref="C12:C121"/>
  </sortState>
  <mergeCells count="8">
    <mergeCell ref="B82:E82"/>
    <mergeCell ref="F81:K81"/>
    <mergeCell ref="F82:K82"/>
    <mergeCell ref="B7:K7"/>
    <mergeCell ref="B8:K8"/>
    <mergeCell ref="B9:K9"/>
    <mergeCell ref="B77:E77"/>
    <mergeCell ref="B81:E81"/>
  </mergeCells>
  <pageMargins left="0.56000000000000005" right="0" top="0.74803149606299213" bottom="0.43307086614173229" header="0.31496062992125984" footer="0.23622047244094491"/>
  <pageSetup scale="69" fitToHeight="0" orientation="landscape" r:id="rId1"/>
  <headerFooter>
    <oddFooter>Página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4E2B479DFD448AE0C9C92805B4070" ma:contentTypeVersion="14" ma:contentTypeDescription="Create a new document." ma:contentTypeScope="" ma:versionID="818f4203a980863ce8737de2f13b86af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ab488c183850f136b4e4b02921e04397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86661a8-6b6f-41a5-9176-af896bd51a08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DBAD6C-B21E-4DBA-93E1-9AD95D57147C}"/>
</file>

<file path=customXml/itemProps2.xml><?xml version="1.0" encoding="utf-8"?>
<ds:datastoreItem xmlns:ds="http://schemas.openxmlformats.org/officeDocument/2006/customXml" ds:itemID="{0D1CB5F9-4BC6-4B58-A8AD-2ECE1E0FC595}">
  <ds:schemaRefs>
    <ds:schemaRef ds:uri="http://schemas.microsoft.com/office/2006/metadata/properties"/>
    <ds:schemaRef ds:uri="http://schemas.microsoft.com/office/infopath/2007/PartnerControls"/>
    <ds:schemaRef ds:uri="da0356f3-83b3-42db-a4ea-d0e11b8bbdec"/>
    <ds:schemaRef ds:uri="8dedfef6-c5ba-4a3e-af87-6a55fe944720"/>
  </ds:schemaRefs>
</ds:datastoreItem>
</file>

<file path=customXml/itemProps3.xml><?xml version="1.0" encoding="utf-8"?>
<ds:datastoreItem xmlns:ds="http://schemas.openxmlformats.org/officeDocument/2006/customXml" ds:itemID="{F8534B45-1C56-4ECC-B639-CAA94EFB70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FEBRERO 2025</vt:lpstr>
      <vt:lpstr>'FEBRERO 2025'!Área_de_impresión</vt:lpstr>
      <vt:lpstr>'FEBRERO 2025'!Títulos_a_imprimir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Rivera</dc:creator>
  <cp:lastModifiedBy>Melissa Cabrera</cp:lastModifiedBy>
  <cp:lastPrinted>2025-03-13T13:21:53Z</cp:lastPrinted>
  <dcterms:created xsi:type="dcterms:W3CDTF">2023-05-10T12:41:08Z</dcterms:created>
  <dcterms:modified xsi:type="dcterms:W3CDTF">2025-03-13T13:23:22Z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  <property fmtid="{D5CDD505-2E9C-101B-9397-08002B2CF9AE}" pid="3" name="MediaServiceImageTags">
    <vt:lpwstr/>
  </property>
</Properties>
</file>