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is.ramirez\OneDrive - cnss.gob.do\Desktop\INFORME SUPLIDORES\2025\"/>
    </mc:Choice>
  </mc:AlternateContent>
  <bookViews>
    <workbookView xWindow="0" yWindow="3000" windowWidth="19050" windowHeight="8910"/>
  </bookViews>
  <sheets>
    <sheet name="NOVIEMBRE 2025" sheetId="1" r:id="rId1"/>
  </sheets>
  <definedNames>
    <definedName name="_xlnm._FilterDatabase" localSheetId="0" hidden="1">'NOVIEMBRE 2025'!$A$9:$N$9</definedName>
    <definedName name="_xlnm.Print_Area" localSheetId="0">'NOVIEMBRE 2025'!$B$1:$K$80</definedName>
    <definedName name="_xlnm.Print_Titles" localSheetId="0">'NOVIEMBRE 2025'!$1:$9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1" l="1"/>
  <c r="C73" i="1" l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I74" i="1" l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G75" i="1" l="1"/>
  <c r="I75" i="1" l="1"/>
  <c r="H75" i="1" l="1"/>
  <c r="I13" i="1"/>
  <c r="I14" i="1"/>
  <c r="I15" i="1"/>
  <c r="I16" i="1"/>
  <c r="I10" i="1" l="1"/>
  <c r="I11" i="1"/>
  <c r="I12" i="1"/>
</calcChain>
</file>

<file path=xl/sharedStrings.xml><?xml version="1.0" encoding="utf-8"?>
<sst xmlns="http://schemas.openxmlformats.org/spreadsheetml/2006/main" count="342" uniqueCount="229">
  <si>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</si>
  <si>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</si>
  <si>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</si>
  <si>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</si>
  <si>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</si>
  <si>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</si>
  <si>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</si>
  <si>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</si>
  <si>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</si>
  <si>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</si>
  <si>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</si>
  <si>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</si>
  <si>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402006238</t>
  </si>
  <si>
    <t>130432899</t>
  </si>
  <si>
    <t>CORAASAN</t>
  </si>
  <si>
    <t>MR NETWORKING,S.R.L</t>
  </si>
  <si>
    <t>EDESUR DOMINICANA,S.A</t>
  </si>
  <si>
    <t>101821248</t>
  </si>
  <si>
    <t>RNC/CED.</t>
  </si>
  <si>
    <t>101157216</t>
  </si>
  <si>
    <t>APARTA HOTEL PLAZA NACO,SRL</t>
  </si>
  <si>
    <t>101069912</t>
  </si>
  <si>
    <t>MAPFRE BHD COMPAÑIA DE SEGUROS,S.A</t>
  </si>
  <si>
    <t>131388264</t>
  </si>
  <si>
    <t>INVERSIONES SIURANA,SRL</t>
  </si>
  <si>
    <t>402002364</t>
  </si>
  <si>
    <t>AYUNTAMIENTO MUNICIPIO DE SANTIAGO</t>
  </si>
  <si>
    <t>401007452</t>
  </si>
  <si>
    <t>INAPA</t>
  </si>
  <si>
    <t>131252451</t>
  </si>
  <si>
    <t>URBANVOLT SOLUTION SRL</t>
  </si>
  <si>
    <t>130582548</t>
  </si>
  <si>
    <t>101019921</t>
  </si>
  <si>
    <t>OROX INVERSIONES,SRL</t>
  </si>
  <si>
    <t>CENTRO CUESTA NACIONAL,SAS</t>
  </si>
  <si>
    <t>101663741</t>
  </si>
  <si>
    <t>EMPRESAS LAUREL SRL</t>
  </si>
  <si>
    <t>401007479</t>
  </si>
  <si>
    <t>101503939</t>
  </si>
  <si>
    <t>401516454</t>
  </si>
  <si>
    <t>101045299</t>
  </si>
  <si>
    <t>AYUNTAMIENTO DEL DISTRITO NACIONAL</t>
  </si>
  <si>
    <t>AGUA PLANETA AZUL,S.A</t>
  </si>
  <si>
    <t>SEGURO NACIONAL DE SALUD</t>
  </si>
  <si>
    <t>GABO,SRL</t>
  </si>
  <si>
    <t>101821256</t>
  </si>
  <si>
    <t>132472802</t>
  </si>
  <si>
    <t>EDENORTE DOMINICANA, S.A</t>
  </si>
  <si>
    <t>SERVICIO CONEXIONES SC,SRL</t>
  </si>
  <si>
    <t>COMPRA COMESTIBLES P/CNSS</t>
  </si>
  <si>
    <t>130395209</t>
  </si>
  <si>
    <t>TRASERMUL  C POR A</t>
  </si>
  <si>
    <t>Juan Carlos Tejada</t>
  </si>
  <si>
    <t>B1500000226</t>
  </si>
  <si>
    <t>B1500000028</t>
  </si>
  <si>
    <t>B1500000088</t>
  </si>
  <si>
    <t>B1500000101</t>
  </si>
  <si>
    <t>101001577</t>
  </si>
  <si>
    <t>416000089</t>
  </si>
  <si>
    <t>430059234</t>
  </si>
  <si>
    <t>00101142743</t>
  </si>
  <si>
    <t>00101855021</t>
  </si>
  <si>
    <t>00101682698</t>
  </si>
  <si>
    <t>00105716955</t>
  </si>
  <si>
    <t>132118928</t>
  </si>
  <si>
    <t>05600605306</t>
  </si>
  <si>
    <t>02700022417</t>
  </si>
  <si>
    <t>01200077103</t>
  </si>
  <si>
    <t>06600005059</t>
  </si>
  <si>
    <t>01000067890</t>
  </si>
  <si>
    <t>COMPAÑIA DOM.DE TELEFONOS,S.A</t>
  </si>
  <si>
    <t>AYUNTAMIENTO MUNICIPAL DE AZUA</t>
  </si>
  <si>
    <t>IDESIP</t>
  </si>
  <si>
    <t>JOSE PAUL RODRIGUEZ MANCEBO</t>
  </si>
  <si>
    <t>FABIO REYES GARCIA</t>
  </si>
  <si>
    <t>DULCE MARGARITA SOTO FERNANDEZ</t>
  </si>
  <si>
    <t>YOCASTA FERNANDEZ JAVIER</t>
  </si>
  <si>
    <t>THIMONT MULTISERVICES,SRL</t>
  </si>
  <si>
    <t>JOSE J. FERNANDEZ DELGADO</t>
  </si>
  <si>
    <t>ANGEL MATEO GIL</t>
  </si>
  <si>
    <t>RITA ELENA OGANDO SANTOS</t>
  </si>
  <si>
    <t>VANESSA VENTURA CAMPOS</t>
  </si>
  <si>
    <t>RAQUEL M. BARRANCO VENTURA</t>
  </si>
  <si>
    <t>SERVICIO DE CATERING</t>
  </si>
  <si>
    <t>Director Financiero</t>
  </si>
  <si>
    <t>Idalia Evangelista Mejía</t>
  </si>
  <si>
    <t>Encargada Dpto. de Contabilidad</t>
  </si>
  <si>
    <t>Informe mensual de Pagos a suplidores al 30 de noviembre 2025</t>
  </si>
  <si>
    <t>E450000015978</t>
  </si>
  <si>
    <t>E450000015979</t>
  </si>
  <si>
    <t>B1500000491</t>
  </si>
  <si>
    <t>B1500000493</t>
  </si>
  <si>
    <t>E450000000233</t>
  </si>
  <si>
    <t>B1500000016</t>
  </si>
  <si>
    <t>B1500004067</t>
  </si>
  <si>
    <t>B1500232159</t>
  </si>
  <si>
    <t>B1500000285</t>
  </si>
  <si>
    <t>B1500000418</t>
  </si>
  <si>
    <t>B1500000409</t>
  </si>
  <si>
    <t>B1500000017</t>
  </si>
  <si>
    <t>B1500000013</t>
  </si>
  <si>
    <t>B1500000355</t>
  </si>
  <si>
    <t>B1500000014</t>
  </si>
  <si>
    <t>B1500000217</t>
  </si>
  <si>
    <t>B1500000216</t>
  </si>
  <si>
    <t>B1500000907</t>
  </si>
  <si>
    <t>E450000093884</t>
  </si>
  <si>
    <t>E450000095117</t>
  </si>
  <si>
    <t>E450000093919</t>
  </si>
  <si>
    <t>E450000095133</t>
  </si>
  <si>
    <t>E450000094799</t>
  </si>
  <si>
    <t>E450000094827</t>
  </si>
  <si>
    <t>E450000068021</t>
  </si>
  <si>
    <t>E450000068022</t>
  </si>
  <si>
    <t>E450000068023</t>
  </si>
  <si>
    <t>E450000068024</t>
  </si>
  <si>
    <t>E450000068025</t>
  </si>
  <si>
    <t>B1500067989</t>
  </si>
  <si>
    <t>B1500007662</t>
  </si>
  <si>
    <t>B1500001476</t>
  </si>
  <si>
    <t>E450000087395</t>
  </si>
  <si>
    <t>E450000005414</t>
  </si>
  <si>
    <t>B1500000089</t>
  </si>
  <si>
    <t>B1500041403</t>
  </si>
  <si>
    <t>B1500000485</t>
  </si>
  <si>
    <t>B1500000414</t>
  </si>
  <si>
    <t>B1500000423</t>
  </si>
  <si>
    <t>E450000000571</t>
  </si>
  <si>
    <t>B1500000585</t>
  </si>
  <si>
    <t>B1500232270</t>
  </si>
  <si>
    <t>B1500000301</t>
  </si>
  <si>
    <t>B1700000003</t>
  </si>
  <si>
    <t>B1500000156</t>
  </si>
  <si>
    <t>E450000000545</t>
  </si>
  <si>
    <t>E450000004317</t>
  </si>
  <si>
    <t>E450000000153</t>
  </si>
  <si>
    <t>E450000000188</t>
  </si>
  <si>
    <t>E450000015217</t>
  </si>
  <si>
    <t>E450000015228</t>
  </si>
  <si>
    <t>E450000012548</t>
  </si>
  <si>
    <t>E450000015238</t>
  </si>
  <si>
    <t>E450000015244</t>
  </si>
  <si>
    <t>B1500000309</t>
  </si>
  <si>
    <t>B1500000093</t>
  </si>
  <si>
    <t>B1500000381</t>
  </si>
  <si>
    <t>B1500000002</t>
  </si>
  <si>
    <t>B1500000452</t>
  </si>
  <si>
    <t>B1500000372</t>
  </si>
  <si>
    <t>B1500000106</t>
  </si>
  <si>
    <t>401037272</t>
  </si>
  <si>
    <t>CAASD</t>
  </si>
  <si>
    <t>AGUA Y ALCANT.TORRE SS,OCT/25</t>
  </si>
  <si>
    <t>AGUA DE POZO TORRE SS, OCT/25</t>
  </si>
  <si>
    <t>COMPRA CAJAS P/ARCHIVAR DOCUMENTOS</t>
  </si>
  <si>
    <t>COMPRA SUMINISTRO DE OFICINAS</t>
  </si>
  <si>
    <t>130120943</t>
  </si>
  <si>
    <t>VICTOR GARCIA AIRE ACONDICIONADO, SRL</t>
  </si>
  <si>
    <t>CCOMPRA UTILES PARA A/A CNSS</t>
  </si>
  <si>
    <t>PIEZAS P/ELEVADORES TORRE SS</t>
  </si>
  <si>
    <t>101863706</t>
  </si>
  <si>
    <t>JARDIN ILUSIONES, SRL</t>
  </si>
  <si>
    <t>CORONA FUNEBRE PAZ A SUS RESTO</t>
  </si>
  <si>
    <t>COMPRA CPMESTIBLES P/CNSS</t>
  </si>
  <si>
    <t>131887589</t>
  </si>
  <si>
    <t>INVERSIONES REINY,SRL</t>
  </si>
  <si>
    <t>132234626</t>
  </si>
  <si>
    <t>SERVIPART LUPERON,SRL</t>
  </si>
  <si>
    <t>MANT. VEHICULO CNSS</t>
  </si>
  <si>
    <t>EVALUACIONES MES DE OCTUBRE 2025</t>
  </si>
  <si>
    <t>MANT.ASCENSORES,OCT/2025</t>
  </si>
  <si>
    <t>00107959207</t>
  </si>
  <si>
    <t>MATILDE EMILIA CRUZ PIMENTEL</t>
  </si>
  <si>
    <t>LEGALIZACION DOCUMENTOS</t>
  </si>
  <si>
    <t>132075366</t>
  </si>
  <si>
    <t>EXPERT CLEANER SQE,SRL</t>
  </si>
  <si>
    <t>SERVICIO JARDINERIA,SEPT/25</t>
  </si>
  <si>
    <t>SERVICIO JURIDICOS EN CNSS</t>
  </si>
  <si>
    <t>132277368</t>
  </si>
  <si>
    <t>CAPAM DOMINICANA SRL</t>
  </si>
  <si>
    <t>COMPRA UTILES DE FERRETRIAS</t>
  </si>
  <si>
    <t>SERVICIO PUBLICIDAD,OCT/25</t>
  </si>
  <si>
    <t>COMPRA UTILES DIVERSOS</t>
  </si>
  <si>
    <t>SERVICIO ALMACENAJE,OCT/2025</t>
  </si>
  <si>
    <t>SUMARIA CNSS, OCT/2025</t>
  </si>
  <si>
    <t>FLOTA EMPL. CNSS, OCT/2025</t>
  </si>
  <si>
    <t>CENTRAL CGCNSS,OCT/2025</t>
  </si>
  <si>
    <t>INTERNET Y TELEFONO CGCNSS,OCT/25</t>
  </si>
  <si>
    <t>MODENS INTERNET,CGCNSS,OCT/25</t>
  </si>
  <si>
    <t>INTERNET GG CNSS,OCT/2025</t>
  </si>
  <si>
    <t>AREA COMUNES,02/09 - 02/10/2025</t>
  </si>
  <si>
    <t>OFICINA EDIF. LA CUMBRE, 17/09-17/10/2025</t>
  </si>
  <si>
    <t>OFICINAS CNSS,02/09 -02/10/2025</t>
  </si>
  <si>
    <t>OFICINAS CMN-0,02/09 -02/10/2025</t>
  </si>
  <si>
    <t>OFICINAS CMR-I,06/09 -07/10/2025</t>
  </si>
  <si>
    <t>ALQ. OFICINA PISO 11,NOV/2025</t>
  </si>
  <si>
    <t>RECOG. BASURA TORRE SS,NOV/25</t>
  </si>
  <si>
    <t>RECOG.BASURA CMR-II,NOV/25</t>
  </si>
  <si>
    <t>AGUA Y ALCANT. CMR-II,NOV/2025</t>
  </si>
  <si>
    <t>CMR-II,01/10 - 01/11/2025</t>
  </si>
  <si>
    <t>AGUA Y ALCANT. CMR-1,OCT/2025</t>
  </si>
  <si>
    <t>ALQ. OFICINAS CMN-0,NOV/2025</t>
  </si>
  <si>
    <t>AGUA Y ALCAN.CMR-II,29/9-31/10</t>
  </si>
  <si>
    <t>SERVICIO INTERNET,NOV/2025</t>
  </si>
  <si>
    <t>131161162</t>
  </si>
  <si>
    <t>GRUPO TIMOTEO,SRL</t>
  </si>
  <si>
    <t>MANT. PREVENT. GENERADOR ELECT</t>
  </si>
  <si>
    <t>101619262</t>
  </si>
  <si>
    <t>GRUPO DIARIO LIBRE, S A</t>
  </si>
  <si>
    <t>SERVICIO DE PUBLICIDAD</t>
  </si>
  <si>
    <t>130892972</t>
  </si>
  <si>
    <t>AH EDITORA OFFSET,SRL</t>
  </si>
  <si>
    <t>COMPRA ARTICULOS PROMOCIONALES</t>
  </si>
  <si>
    <t>COMPRA JENGIBRE Y LIMON</t>
  </si>
  <si>
    <t>ALQ. ESTACIONAM. EMPL.NOV/2025</t>
  </si>
  <si>
    <t>B17565623</t>
  </si>
  <si>
    <t>VLEX NETWORKS SL</t>
  </si>
  <si>
    <t>LICENC. PLATAF.CONSULTA LEGISL</t>
  </si>
  <si>
    <t>401002175</t>
  </si>
  <si>
    <t>CONFEDRACION PATRONAL DE LA REP.DOM</t>
  </si>
  <si>
    <t>SERVICIO DE CAPACITACION</t>
  </si>
  <si>
    <t>SFS PLANES COMPLEM. NOV/2025</t>
  </si>
  <si>
    <t>SEGURO DE VIDA EMPL.NOV/25</t>
  </si>
  <si>
    <t>ALMUERZO EMPL. CNSS,OCT/2025</t>
  </si>
  <si>
    <t>COMPRA DE AGUA,06/10/2025</t>
  </si>
  <si>
    <t>COMPRA AGUA,13/10/2025</t>
  </si>
  <si>
    <t>COMPRA AGUA,15/102025</t>
  </si>
  <si>
    <t>COMPRA AGUA,20/10/2025</t>
  </si>
  <si>
    <t>COMPRA AGUA,27/10/2025</t>
  </si>
  <si>
    <t>EVAL. DICTAMEN Y MOV. OCT-25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</si>
</sst>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2"/>
    <xf numFmtId="0" fontId="3" fillId="0" borderId="0" xfId="2" applyFont="1" applyAlignment="1"/>
    <xf numFmtId="0" fontId="1" fillId="0" borderId="0" xfId="2" applyAlignment="1">
      <alignment vertical="center"/>
    </xf>
    <xf numFmtId="0" fontId="1" fillId="0" borderId="0" xfId="2" applyFill="1"/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1" fillId="0" borderId="0" xfId="2" applyFont="1" applyAlignment="1">
      <alignment vertical="center"/>
    </xf>
    <xf numFmtId="0" fontId="1" fillId="0" borderId="0" xfId="2" applyFont="1" applyFill="1"/>
    <xf numFmtId="0" fontId="1" fillId="0" borderId="0" xfId="2" applyFont="1"/>
    <xf numFmtId="39" fontId="1" fillId="0" borderId="0" xfId="2" applyNumberFormat="1" applyFont="1" applyBorder="1"/>
    <xf numFmtId="0" fontId="1" fillId="0" borderId="0" xfId="2" applyFont="1" applyBorder="1"/>
    <xf numFmtId="0" fontId="1" fillId="0" borderId="0" xfId="2" applyFont="1" applyBorder="1" applyAlignment="1">
      <alignment horizontal="center"/>
    </xf>
    <xf numFmtId="39" fontId="1" fillId="0" borderId="0" xfId="2" applyNumberFormat="1" applyFont="1"/>
    <xf numFmtId="0" fontId="1" fillId="0" borderId="0" xfId="2" applyFont="1" applyAlignment="1">
      <alignment horizont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0" xfId="2" applyFont="1" applyBorder="1" applyAlignment="1"/>
    <xf numFmtId="43" fontId="0" fillId="0" borderId="2" xfId="1" applyFont="1" applyFill="1" applyBorder="1" applyAlignment="1">
      <alignment horizontal="center"/>
    </xf>
    <xf numFmtId="0" fontId="0" fillId="0" borderId="2" xfId="2" applyFon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right" vertical="center" wrapText="1"/>
    </xf>
    <xf numFmtId="0" fontId="7" fillId="2" borderId="2" xfId="2" applyFont="1" applyFill="1" applyBorder="1" applyAlignment="1">
      <alignment vertical="center"/>
    </xf>
    <xf numFmtId="39" fontId="7" fillId="2" borderId="2" xfId="2" applyNumberFormat="1" applyFont="1" applyFill="1" applyBorder="1"/>
    <xf numFmtId="43" fontId="8" fillId="2" borderId="2" xfId="1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Font="1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7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3125902</xdr:colOff>
      <xdr:row>0</xdr:row>
      <xdr:rowOff>133350</xdr:rowOff>
    </xdr:from>
    <xdr:ext cx="1209675" cy="7715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102" y="133350"/>
          <a:ext cx="1209675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117"/>
  <sheetViews>
    <sheetView showGridLines="0" tabSelected="1" view="pageBreakPreview" topLeftCell="A49" zoomScaleNormal="112" zoomScaleSheetLayoutView="100" workbookViewId="0">
      <selection activeCell="B75" sqref="B75:E75"/>
    </sheetView>
  </sheetViews>
  <sheetFormatPr baseColWidth="10" defaultRowHeight="15" x14ac:dyDescent="0.25"/>
  <cols>
    <col min="1" max="1" width="3" style="1" customWidth="1"/>
    <col min="2" max="2" width="16.28515625" style="6" customWidth="1"/>
    <col min="3" max="3" width="13.28515625" style="5" customWidth="1"/>
    <col min="4" max="4" width="14.28515625" style="5" customWidth="1"/>
    <col min="5" max="5" width="50.42578125" style="6" customWidth="1"/>
    <col min="6" max="6" width="44.140625" style="1" bestFit="1" customWidth="1"/>
    <col min="7" max="7" width="14.42578125" style="1" customWidth="1"/>
    <col min="8" max="8" width="13.85546875" style="1" customWidth="1"/>
    <col min="9" max="9" width="10.85546875" style="5" customWidth="1"/>
    <col min="10" max="10" width="12.85546875" style="5" bestFit="1" customWidth="1"/>
    <col min="11" max="11" width="8.42578125" style="5" customWidth="1"/>
    <col min="12" max="12" width="12.7109375" style="1" bestFit="1" customWidth="1"/>
    <col min="13" max="16384" width="11.42578125" style="1"/>
  </cols>
  <sheetData>
    <row r="6" spans="2:12" ht="24" customHeight="1" x14ac:dyDescent="0.45">
      <c r="B6" s="42" t="s">
        <v>0</v>
      </c>
      <c r="C6" s="42"/>
      <c r="D6" s="42"/>
      <c r="E6" s="42"/>
      <c r="F6" s="42"/>
      <c r="G6" s="42"/>
      <c r="H6" s="42"/>
      <c r="I6" s="42"/>
      <c r="J6" s="42"/>
      <c r="K6" s="42"/>
      <c r="L6" s="2"/>
    </row>
    <row r="7" spans="2:12" x14ac:dyDescent="0.25">
      <c r="B7" s="43" t="s">
        <v>87</v>
      </c>
      <c r="C7" s="43"/>
      <c r="D7" s="43"/>
      <c r="E7" s="43"/>
      <c r="F7" s="43"/>
      <c r="G7" s="43"/>
      <c r="H7" s="43"/>
      <c r="I7" s="43"/>
      <c r="J7" s="43"/>
      <c r="K7" s="43"/>
    </row>
    <row r="8" spans="2:12" x14ac:dyDescent="0.25">
      <c r="B8" s="44" t="s">
        <v>1</v>
      </c>
      <c r="C8" s="44"/>
      <c r="D8" s="44"/>
      <c r="E8" s="44"/>
      <c r="F8" s="44"/>
      <c r="G8" s="44"/>
      <c r="H8" s="44"/>
      <c r="I8" s="44"/>
      <c r="J8" s="44"/>
      <c r="K8" s="44"/>
    </row>
    <row r="9" spans="2:12" s="3" customFormat="1" ht="30" x14ac:dyDescent="0.25">
      <c r="B9" s="30" t="s">
        <v>2</v>
      </c>
      <c r="C9" s="31" t="s">
        <v>3</v>
      </c>
      <c r="D9" s="32" t="s">
        <v>18</v>
      </c>
      <c r="E9" s="30" t="s">
        <v>4</v>
      </c>
      <c r="F9" s="30" t="s">
        <v>5</v>
      </c>
      <c r="G9" s="33" t="s">
        <v>6</v>
      </c>
      <c r="H9" s="33" t="s">
        <v>7</v>
      </c>
      <c r="I9" s="31" t="s">
        <v>8</v>
      </c>
      <c r="J9" s="31" t="s">
        <v>9</v>
      </c>
      <c r="K9" s="31" t="s">
        <v>10</v>
      </c>
      <c r="L9" s="7"/>
    </row>
    <row r="10" spans="2:12" s="4" customFormat="1" x14ac:dyDescent="0.25">
      <c r="B10" s="23" t="s">
        <v>88</v>
      </c>
      <c r="C10" s="28">
        <f>DATE(2025,11,3)</f>
        <v>45964</v>
      </c>
      <c r="D10" s="23" t="s">
        <v>149</v>
      </c>
      <c r="E10" s="23" t="s">
        <v>150</v>
      </c>
      <c r="F10" s="23" t="s">
        <v>151</v>
      </c>
      <c r="G10" s="24">
        <v>5934</v>
      </c>
      <c r="H10" s="24">
        <v>5934</v>
      </c>
      <c r="I10" s="25">
        <f>+G10-H10</f>
        <v>0</v>
      </c>
      <c r="J10" s="26">
        <v>45991</v>
      </c>
      <c r="K10" s="27" t="s">
        <v>11</v>
      </c>
      <c r="L10" s="8"/>
    </row>
    <row r="11" spans="2:12" s="4" customFormat="1" x14ac:dyDescent="0.25">
      <c r="B11" s="23" t="s">
        <v>89</v>
      </c>
      <c r="C11" s="28">
        <f>DATE(2025,11,3)</f>
        <v>45964</v>
      </c>
      <c r="D11" s="23" t="s">
        <v>149</v>
      </c>
      <c r="E11" s="23" t="s">
        <v>150</v>
      </c>
      <c r="F11" s="29" t="s">
        <v>152</v>
      </c>
      <c r="G11" s="24">
        <v>1000</v>
      </c>
      <c r="H11" s="24">
        <v>1000</v>
      </c>
      <c r="I11" s="21">
        <f>+G11-H11</f>
        <v>0</v>
      </c>
      <c r="J11" s="26">
        <v>45991</v>
      </c>
      <c r="K11" s="22" t="s">
        <v>11</v>
      </c>
      <c r="L11" s="8"/>
    </row>
    <row r="12" spans="2:12" s="4" customFormat="1" x14ac:dyDescent="0.25">
      <c r="B12" s="23" t="s">
        <v>90</v>
      </c>
      <c r="C12" s="28">
        <f t="shared" ref="C12:C17" si="0">DATE(2025,11,3)</f>
        <v>45964</v>
      </c>
      <c r="D12" s="23" t="s">
        <v>64</v>
      </c>
      <c r="E12" s="23" t="s">
        <v>77</v>
      </c>
      <c r="F12" s="29" t="s">
        <v>153</v>
      </c>
      <c r="G12" s="24">
        <v>201780</v>
      </c>
      <c r="H12" s="24">
        <v>201780</v>
      </c>
      <c r="I12" s="21">
        <f t="shared" ref="I12:I16" si="1">+G12-H12</f>
        <v>0</v>
      </c>
      <c r="J12" s="26">
        <v>45991</v>
      </c>
      <c r="K12" s="22" t="s">
        <v>11</v>
      </c>
      <c r="L12" s="8"/>
    </row>
    <row r="13" spans="2:12" s="4" customFormat="1" x14ac:dyDescent="0.25">
      <c r="B13" s="23" t="s">
        <v>91</v>
      </c>
      <c r="C13" s="28">
        <f t="shared" si="0"/>
        <v>45964</v>
      </c>
      <c r="D13" s="23" t="s">
        <v>64</v>
      </c>
      <c r="E13" s="23" t="s">
        <v>77</v>
      </c>
      <c r="F13" s="29" t="s">
        <v>154</v>
      </c>
      <c r="G13" s="24">
        <v>246266</v>
      </c>
      <c r="H13" s="24">
        <v>246266</v>
      </c>
      <c r="I13" s="21">
        <f t="shared" si="1"/>
        <v>0</v>
      </c>
      <c r="J13" s="26">
        <v>45991</v>
      </c>
      <c r="K13" s="27" t="s">
        <v>11</v>
      </c>
      <c r="L13" s="8"/>
    </row>
    <row r="14" spans="2:12" s="4" customFormat="1" x14ac:dyDescent="0.25">
      <c r="B14" s="23" t="s">
        <v>92</v>
      </c>
      <c r="C14" s="28">
        <f>DATE(2025,11,3)</f>
        <v>45964</v>
      </c>
      <c r="D14" s="23" t="s">
        <v>155</v>
      </c>
      <c r="E14" s="23" t="s">
        <v>156</v>
      </c>
      <c r="F14" s="29" t="s">
        <v>157</v>
      </c>
      <c r="G14" s="24">
        <v>234850</v>
      </c>
      <c r="H14" s="24">
        <v>234850</v>
      </c>
      <c r="I14" s="21">
        <f t="shared" si="1"/>
        <v>0</v>
      </c>
      <c r="J14" s="26">
        <v>45991</v>
      </c>
      <c r="K14" s="22" t="s">
        <v>11</v>
      </c>
      <c r="L14" s="8"/>
    </row>
    <row r="15" spans="2:12" s="4" customFormat="1" x14ac:dyDescent="0.25">
      <c r="B15" s="23" t="s">
        <v>93</v>
      </c>
      <c r="C15" s="28">
        <f t="shared" si="0"/>
        <v>45964</v>
      </c>
      <c r="D15" s="23" t="s">
        <v>46</v>
      </c>
      <c r="E15" s="23" t="s">
        <v>48</v>
      </c>
      <c r="F15" s="23" t="s">
        <v>158</v>
      </c>
      <c r="G15" s="24">
        <v>230690</v>
      </c>
      <c r="H15" s="24">
        <v>230690</v>
      </c>
      <c r="I15" s="21">
        <f t="shared" si="1"/>
        <v>0</v>
      </c>
      <c r="J15" s="26">
        <v>45991</v>
      </c>
      <c r="K15" s="22" t="s">
        <v>11</v>
      </c>
      <c r="L15" s="8"/>
    </row>
    <row r="16" spans="2:12" s="4" customFormat="1" x14ac:dyDescent="0.25">
      <c r="B16" s="23" t="s">
        <v>94</v>
      </c>
      <c r="C16" s="28">
        <f t="shared" si="0"/>
        <v>45964</v>
      </c>
      <c r="D16" s="23" t="s">
        <v>159</v>
      </c>
      <c r="E16" s="23" t="s">
        <v>160</v>
      </c>
      <c r="F16" s="23" t="s">
        <v>161</v>
      </c>
      <c r="G16" s="24">
        <v>12089.1</v>
      </c>
      <c r="H16" s="24">
        <v>12089.1</v>
      </c>
      <c r="I16" s="21">
        <f t="shared" si="1"/>
        <v>0</v>
      </c>
      <c r="J16" s="26">
        <v>45991</v>
      </c>
      <c r="K16" s="27" t="s">
        <v>11</v>
      </c>
      <c r="L16" s="8"/>
    </row>
    <row r="17" spans="2:12" s="4" customFormat="1" x14ac:dyDescent="0.25">
      <c r="B17" s="23" t="s">
        <v>95</v>
      </c>
      <c r="C17" s="28">
        <f t="shared" si="0"/>
        <v>45964</v>
      </c>
      <c r="D17" s="23" t="s">
        <v>32</v>
      </c>
      <c r="E17" s="23" t="s">
        <v>34</v>
      </c>
      <c r="F17" s="23" t="s">
        <v>162</v>
      </c>
      <c r="G17" s="24">
        <v>3662.58</v>
      </c>
      <c r="H17" s="24">
        <v>3662.58</v>
      </c>
      <c r="I17" s="25">
        <f>+G17-H17</f>
        <v>0</v>
      </c>
      <c r="J17" s="26">
        <v>45991</v>
      </c>
      <c r="K17" s="27" t="s">
        <v>11</v>
      </c>
      <c r="L17" s="8"/>
    </row>
    <row r="18" spans="2:12" s="4" customFormat="1" x14ac:dyDescent="0.25">
      <c r="B18" s="23" t="s">
        <v>96</v>
      </c>
      <c r="C18" s="28">
        <f>DATE(2025,11,4)</f>
        <v>45965</v>
      </c>
      <c r="D18" s="23" t="s">
        <v>163</v>
      </c>
      <c r="E18" s="23" t="s">
        <v>164</v>
      </c>
      <c r="F18" s="23" t="s">
        <v>49</v>
      </c>
      <c r="G18" s="24">
        <v>229569</v>
      </c>
      <c r="H18" s="24">
        <v>229569</v>
      </c>
      <c r="I18" s="21">
        <f>+G18-H18</f>
        <v>0</v>
      </c>
      <c r="J18" s="26">
        <v>45991</v>
      </c>
      <c r="K18" s="22" t="s">
        <v>11</v>
      </c>
      <c r="L18" s="8"/>
    </row>
    <row r="19" spans="2:12" s="4" customFormat="1" x14ac:dyDescent="0.25">
      <c r="B19" s="23" t="s">
        <v>97</v>
      </c>
      <c r="C19" s="28">
        <f t="shared" ref="C19:C22" si="2">DATE(2025,11,4)</f>
        <v>45965</v>
      </c>
      <c r="D19" s="23" t="s">
        <v>165</v>
      </c>
      <c r="E19" s="23" t="s">
        <v>166</v>
      </c>
      <c r="F19" s="29" t="s">
        <v>167</v>
      </c>
      <c r="G19" s="24">
        <v>9227.6</v>
      </c>
      <c r="H19" s="24">
        <v>9227.6</v>
      </c>
      <c r="I19" s="21">
        <f t="shared" ref="I19:I23" si="3">+G19-H19</f>
        <v>0</v>
      </c>
      <c r="J19" s="26">
        <v>45991</v>
      </c>
      <c r="K19" s="22" t="s">
        <v>11</v>
      </c>
      <c r="L19" s="8"/>
    </row>
    <row r="20" spans="2:12" s="4" customFormat="1" x14ac:dyDescent="0.25">
      <c r="B20" s="23" t="s">
        <v>98</v>
      </c>
      <c r="C20" s="28">
        <f t="shared" si="2"/>
        <v>45965</v>
      </c>
      <c r="D20" s="23" t="s">
        <v>59</v>
      </c>
      <c r="E20" s="23" t="s">
        <v>72</v>
      </c>
      <c r="F20" s="29" t="s">
        <v>168</v>
      </c>
      <c r="G20" s="24">
        <v>42000</v>
      </c>
      <c r="H20" s="24">
        <v>42000</v>
      </c>
      <c r="I20" s="21">
        <f t="shared" si="3"/>
        <v>0</v>
      </c>
      <c r="J20" s="26">
        <v>45991</v>
      </c>
      <c r="K20" s="27" t="s">
        <v>11</v>
      </c>
      <c r="L20" s="8"/>
    </row>
    <row r="21" spans="2:12" s="4" customFormat="1" x14ac:dyDescent="0.25">
      <c r="B21" s="23" t="s">
        <v>99</v>
      </c>
      <c r="C21" s="28">
        <f t="shared" si="2"/>
        <v>45965</v>
      </c>
      <c r="D21" s="23" t="s">
        <v>46</v>
      </c>
      <c r="E21" s="23" t="s">
        <v>48</v>
      </c>
      <c r="F21" s="29" t="s">
        <v>169</v>
      </c>
      <c r="G21" s="24">
        <v>29500</v>
      </c>
      <c r="H21" s="24">
        <v>29500</v>
      </c>
      <c r="I21" s="21">
        <f t="shared" si="3"/>
        <v>0</v>
      </c>
      <c r="J21" s="26">
        <v>45991</v>
      </c>
      <c r="K21" s="22" t="s">
        <v>11</v>
      </c>
      <c r="L21" s="8"/>
    </row>
    <row r="22" spans="2:12" s="4" customFormat="1" x14ac:dyDescent="0.25">
      <c r="B22" s="23" t="s">
        <v>100</v>
      </c>
      <c r="C22" s="28">
        <f t="shared" si="2"/>
        <v>45965</v>
      </c>
      <c r="D22" s="23" t="s">
        <v>170</v>
      </c>
      <c r="E22" s="23" t="s">
        <v>171</v>
      </c>
      <c r="F22" s="23" t="s">
        <v>172</v>
      </c>
      <c r="G22" s="24">
        <v>3540</v>
      </c>
      <c r="H22" s="24">
        <v>3540</v>
      </c>
      <c r="I22" s="21">
        <f t="shared" si="3"/>
        <v>0</v>
      </c>
      <c r="J22" s="26">
        <v>45991</v>
      </c>
      <c r="K22" s="22" t="s">
        <v>11</v>
      </c>
      <c r="L22" s="8"/>
    </row>
    <row r="23" spans="2:12" s="4" customFormat="1" x14ac:dyDescent="0.25">
      <c r="B23" s="23" t="s">
        <v>101</v>
      </c>
      <c r="C23" s="28">
        <f>DATE(2025,11,5)</f>
        <v>45966</v>
      </c>
      <c r="D23" s="23" t="s">
        <v>173</v>
      </c>
      <c r="E23" s="23" t="s">
        <v>174</v>
      </c>
      <c r="F23" s="23" t="s">
        <v>175</v>
      </c>
      <c r="G23" s="24">
        <v>11151</v>
      </c>
      <c r="H23" s="24">
        <v>11151</v>
      </c>
      <c r="I23" s="21">
        <f t="shared" si="3"/>
        <v>0</v>
      </c>
      <c r="J23" s="26">
        <v>45991</v>
      </c>
      <c r="K23" s="27" t="s">
        <v>11</v>
      </c>
      <c r="L23" s="8"/>
    </row>
    <row r="24" spans="2:12" s="4" customFormat="1" x14ac:dyDescent="0.25">
      <c r="B24" s="23" t="s">
        <v>102</v>
      </c>
      <c r="C24" s="28">
        <f>DATE(2025,11,13)</f>
        <v>45974</v>
      </c>
      <c r="D24" s="23" t="s">
        <v>170</v>
      </c>
      <c r="E24" s="23" t="s">
        <v>171</v>
      </c>
      <c r="F24" s="23" t="s">
        <v>176</v>
      </c>
      <c r="G24" s="24">
        <v>31860</v>
      </c>
      <c r="H24" s="24">
        <v>31860</v>
      </c>
      <c r="I24" s="25">
        <f>+G24-H24</f>
        <v>0</v>
      </c>
      <c r="J24" s="26">
        <v>45991</v>
      </c>
      <c r="K24" s="27" t="s">
        <v>11</v>
      </c>
      <c r="L24" s="8"/>
    </row>
    <row r="25" spans="2:12" s="4" customFormat="1" x14ac:dyDescent="0.25">
      <c r="B25" s="23" t="s">
        <v>103</v>
      </c>
      <c r="C25" s="28">
        <f t="shared" ref="C25:C27" si="4">DATE(2025,11,13)</f>
        <v>45974</v>
      </c>
      <c r="D25" s="23" t="s">
        <v>177</v>
      </c>
      <c r="E25" s="23" t="s">
        <v>178</v>
      </c>
      <c r="F25" s="23" t="s">
        <v>179</v>
      </c>
      <c r="G25" s="24">
        <v>143735.79999999999</v>
      </c>
      <c r="H25" s="24">
        <v>143735.79999999999</v>
      </c>
      <c r="I25" s="21">
        <f>+G25-H25</f>
        <v>0</v>
      </c>
      <c r="J25" s="26">
        <v>45991</v>
      </c>
      <c r="K25" s="22" t="s">
        <v>11</v>
      </c>
      <c r="L25" s="8"/>
    </row>
    <row r="26" spans="2:12" s="4" customFormat="1" x14ac:dyDescent="0.25">
      <c r="B26" s="23" t="s">
        <v>54</v>
      </c>
      <c r="C26" s="28">
        <f t="shared" si="4"/>
        <v>45974</v>
      </c>
      <c r="D26" s="23" t="s">
        <v>50</v>
      </c>
      <c r="E26" s="23" t="s">
        <v>51</v>
      </c>
      <c r="F26" s="23" t="s">
        <v>180</v>
      </c>
      <c r="G26" s="24">
        <v>50000</v>
      </c>
      <c r="H26" s="24">
        <v>50000</v>
      </c>
      <c r="I26" s="21">
        <f t="shared" ref="I26:I30" si="5">+G26-H26</f>
        <v>0</v>
      </c>
      <c r="J26" s="26">
        <v>45991</v>
      </c>
      <c r="K26" s="22" t="s">
        <v>11</v>
      </c>
      <c r="L26" s="8"/>
    </row>
    <row r="27" spans="2:12" s="4" customFormat="1" x14ac:dyDescent="0.25">
      <c r="B27" s="23" t="s">
        <v>104</v>
      </c>
      <c r="C27" s="28">
        <f t="shared" si="4"/>
        <v>45974</v>
      </c>
      <c r="D27" s="23" t="s">
        <v>177</v>
      </c>
      <c r="E27" s="23" t="s">
        <v>178</v>
      </c>
      <c r="F27" s="23" t="s">
        <v>181</v>
      </c>
      <c r="G27" s="24">
        <v>91759.16</v>
      </c>
      <c r="H27" s="24">
        <v>91759.16</v>
      </c>
      <c r="I27" s="21">
        <f t="shared" si="5"/>
        <v>0</v>
      </c>
      <c r="J27" s="26">
        <v>45991</v>
      </c>
      <c r="K27" s="27" t="s">
        <v>11</v>
      </c>
      <c r="L27" s="8"/>
    </row>
    <row r="28" spans="2:12" s="4" customFormat="1" x14ac:dyDescent="0.25">
      <c r="B28" s="23" t="s">
        <v>105</v>
      </c>
      <c r="C28" s="28">
        <f>DATE(2025,11,12)</f>
        <v>45973</v>
      </c>
      <c r="D28" s="23" t="s">
        <v>29</v>
      </c>
      <c r="E28" s="23" t="s">
        <v>30</v>
      </c>
      <c r="F28" s="29" t="s">
        <v>182</v>
      </c>
      <c r="G28" s="24">
        <v>58333.32</v>
      </c>
      <c r="H28" s="24">
        <v>58333.32</v>
      </c>
      <c r="I28" s="21">
        <f t="shared" si="5"/>
        <v>0</v>
      </c>
      <c r="J28" s="26">
        <v>45991</v>
      </c>
      <c r="K28" s="22" t="s">
        <v>11</v>
      </c>
      <c r="L28" s="8"/>
    </row>
    <row r="29" spans="2:12" s="4" customFormat="1" x14ac:dyDescent="0.25">
      <c r="B29" s="23" t="s">
        <v>106</v>
      </c>
      <c r="C29" s="28">
        <f t="shared" ref="C29:C39" si="6">DATE(2025,11,12)</f>
        <v>45973</v>
      </c>
      <c r="D29" s="23" t="s">
        <v>57</v>
      </c>
      <c r="E29" s="23" t="s">
        <v>70</v>
      </c>
      <c r="F29" s="23" t="s">
        <v>183</v>
      </c>
      <c r="G29" s="24">
        <v>49834.83</v>
      </c>
      <c r="H29" s="24">
        <v>49834.83</v>
      </c>
      <c r="I29" s="21">
        <f t="shared" si="5"/>
        <v>0</v>
      </c>
      <c r="J29" s="26">
        <v>45991</v>
      </c>
      <c r="K29" s="22" t="s">
        <v>11</v>
      </c>
      <c r="L29" s="8"/>
    </row>
    <row r="30" spans="2:12" s="4" customFormat="1" x14ac:dyDescent="0.25">
      <c r="B30" s="23" t="s">
        <v>107</v>
      </c>
      <c r="C30" s="28">
        <f t="shared" si="6"/>
        <v>45973</v>
      </c>
      <c r="D30" s="23" t="s">
        <v>57</v>
      </c>
      <c r="E30" s="23" t="s">
        <v>70</v>
      </c>
      <c r="F30" s="23" t="s">
        <v>184</v>
      </c>
      <c r="G30" s="24">
        <v>371733.28</v>
      </c>
      <c r="H30" s="24">
        <v>371733.28</v>
      </c>
      <c r="I30" s="21">
        <f t="shared" si="5"/>
        <v>0</v>
      </c>
      <c r="J30" s="26">
        <v>45991</v>
      </c>
      <c r="K30" s="27" t="s">
        <v>11</v>
      </c>
      <c r="L30" s="8"/>
    </row>
    <row r="31" spans="2:12" s="4" customFormat="1" x14ac:dyDescent="0.25">
      <c r="B31" s="23" t="s">
        <v>108</v>
      </c>
      <c r="C31" s="28">
        <f t="shared" si="6"/>
        <v>45973</v>
      </c>
      <c r="D31" s="23" t="s">
        <v>57</v>
      </c>
      <c r="E31" s="23" t="s">
        <v>70</v>
      </c>
      <c r="F31" s="23" t="s">
        <v>185</v>
      </c>
      <c r="G31" s="24">
        <v>56433.3</v>
      </c>
      <c r="H31" s="24">
        <v>56433.3</v>
      </c>
      <c r="I31" s="25">
        <f>+G31-H31</f>
        <v>0</v>
      </c>
      <c r="J31" s="26">
        <v>45991</v>
      </c>
      <c r="K31" s="27" t="s">
        <v>11</v>
      </c>
      <c r="L31" s="8"/>
    </row>
    <row r="32" spans="2:12" s="4" customFormat="1" x14ac:dyDescent="0.25">
      <c r="B32" s="23" t="s">
        <v>109</v>
      </c>
      <c r="C32" s="28">
        <f t="shared" si="6"/>
        <v>45973</v>
      </c>
      <c r="D32" s="23" t="s">
        <v>57</v>
      </c>
      <c r="E32" s="23" t="s">
        <v>70</v>
      </c>
      <c r="F32" s="23" t="s">
        <v>186</v>
      </c>
      <c r="G32" s="24">
        <v>23262.2</v>
      </c>
      <c r="H32" s="24">
        <v>23262.2</v>
      </c>
      <c r="I32" s="21">
        <f>+G32-H32</f>
        <v>0</v>
      </c>
      <c r="J32" s="26">
        <v>45991</v>
      </c>
      <c r="K32" s="22" t="s">
        <v>11</v>
      </c>
      <c r="L32" s="8"/>
    </row>
    <row r="33" spans="2:12" s="4" customFormat="1" x14ac:dyDescent="0.25">
      <c r="B33" s="23" t="s">
        <v>110</v>
      </c>
      <c r="C33" s="28">
        <f t="shared" si="6"/>
        <v>45973</v>
      </c>
      <c r="D33" s="23" t="s">
        <v>57</v>
      </c>
      <c r="E33" s="23" t="s">
        <v>70</v>
      </c>
      <c r="F33" s="23" t="s">
        <v>187</v>
      </c>
      <c r="G33" s="24">
        <v>6129.5</v>
      </c>
      <c r="H33" s="24">
        <v>6129.5</v>
      </c>
      <c r="I33" s="21">
        <f t="shared" ref="I33:I37" si="7">+G33-H33</f>
        <v>0</v>
      </c>
      <c r="J33" s="26">
        <v>45991</v>
      </c>
      <c r="K33" s="22" t="s">
        <v>11</v>
      </c>
      <c r="L33" s="8"/>
    </row>
    <row r="34" spans="2:12" s="4" customFormat="1" x14ac:dyDescent="0.25">
      <c r="B34" s="23" t="s">
        <v>111</v>
      </c>
      <c r="C34" s="28">
        <f t="shared" si="6"/>
        <v>45973</v>
      </c>
      <c r="D34" s="23" t="s">
        <v>57</v>
      </c>
      <c r="E34" s="23" t="s">
        <v>70</v>
      </c>
      <c r="F34" s="23" t="s">
        <v>188</v>
      </c>
      <c r="G34" s="24">
        <v>3952</v>
      </c>
      <c r="H34" s="24">
        <v>3952</v>
      </c>
      <c r="I34" s="21">
        <f t="shared" si="7"/>
        <v>0</v>
      </c>
      <c r="J34" s="26">
        <v>45991</v>
      </c>
      <c r="K34" s="27" t="s">
        <v>11</v>
      </c>
      <c r="L34" s="8"/>
    </row>
    <row r="35" spans="2:12" s="4" customFormat="1" x14ac:dyDescent="0.25">
      <c r="B35" s="23" t="s">
        <v>112</v>
      </c>
      <c r="C35" s="28">
        <f t="shared" si="6"/>
        <v>45973</v>
      </c>
      <c r="D35" s="23" t="s">
        <v>17</v>
      </c>
      <c r="E35" s="23" t="s">
        <v>16</v>
      </c>
      <c r="F35" s="23" t="s">
        <v>189</v>
      </c>
      <c r="G35" s="24">
        <v>273557.37</v>
      </c>
      <c r="H35" s="24">
        <v>273557.37</v>
      </c>
      <c r="I35" s="21">
        <f t="shared" si="7"/>
        <v>0</v>
      </c>
      <c r="J35" s="26">
        <v>45991</v>
      </c>
      <c r="K35" s="22" t="s">
        <v>11</v>
      </c>
      <c r="L35" s="8"/>
    </row>
    <row r="36" spans="2:12" s="4" customFormat="1" x14ac:dyDescent="0.25">
      <c r="B36" s="23" t="s">
        <v>113</v>
      </c>
      <c r="C36" s="28">
        <f t="shared" si="6"/>
        <v>45973</v>
      </c>
      <c r="D36" s="23" t="s">
        <v>17</v>
      </c>
      <c r="E36" s="23" t="s">
        <v>16</v>
      </c>
      <c r="F36" s="29" t="s">
        <v>190</v>
      </c>
      <c r="G36" s="24">
        <v>189833.62</v>
      </c>
      <c r="H36" s="24">
        <v>189833.62</v>
      </c>
      <c r="I36" s="21">
        <f t="shared" si="7"/>
        <v>0</v>
      </c>
      <c r="J36" s="26">
        <v>45991</v>
      </c>
      <c r="K36" s="22" t="s">
        <v>11</v>
      </c>
      <c r="L36" s="8"/>
    </row>
    <row r="37" spans="2:12" s="4" customFormat="1" x14ac:dyDescent="0.25">
      <c r="B37" s="23" t="s">
        <v>114</v>
      </c>
      <c r="C37" s="28">
        <f t="shared" si="6"/>
        <v>45973</v>
      </c>
      <c r="D37" s="23" t="s">
        <v>17</v>
      </c>
      <c r="E37" s="23" t="s">
        <v>16</v>
      </c>
      <c r="F37" s="23" t="s">
        <v>191</v>
      </c>
      <c r="G37" s="24">
        <v>171331.34</v>
      </c>
      <c r="H37" s="24">
        <v>171331.34</v>
      </c>
      <c r="I37" s="21">
        <f t="shared" si="7"/>
        <v>0</v>
      </c>
      <c r="J37" s="26">
        <v>45991</v>
      </c>
      <c r="K37" s="27" t="s">
        <v>11</v>
      </c>
      <c r="L37" s="8"/>
    </row>
    <row r="38" spans="2:12" s="4" customFormat="1" x14ac:dyDescent="0.25">
      <c r="B38" s="23" t="s">
        <v>115</v>
      </c>
      <c r="C38" s="28">
        <f t="shared" si="6"/>
        <v>45973</v>
      </c>
      <c r="D38" s="23" t="s">
        <v>17</v>
      </c>
      <c r="E38" s="23" t="s">
        <v>16</v>
      </c>
      <c r="F38" s="23" t="s">
        <v>192</v>
      </c>
      <c r="G38" s="24">
        <v>82296.33</v>
      </c>
      <c r="H38" s="24">
        <v>82296.33</v>
      </c>
      <c r="I38" s="25">
        <f>+G38-H38</f>
        <v>0</v>
      </c>
      <c r="J38" s="26">
        <v>45991</v>
      </c>
      <c r="K38" s="27" t="s">
        <v>11</v>
      </c>
      <c r="L38" s="8"/>
    </row>
    <row r="39" spans="2:12" s="4" customFormat="1" x14ac:dyDescent="0.25">
      <c r="B39" s="23" t="s">
        <v>116</v>
      </c>
      <c r="C39" s="28">
        <f t="shared" si="6"/>
        <v>45973</v>
      </c>
      <c r="D39" s="23" t="s">
        <v>17</v>
      </c>
      <c r="E39" s="23" t="s">
        <v>16</v>
      </c>
      <c r="F39" s="23" t="s">
        <v>193</v>
      </c>
      <c r="G39" s="24">
        <v>16432.98</v>
      </c>
      <c r="H39" s="24">
        <v>16432.98</v>
      </c>
      <c r="I39" s="21">
        <f>+G39-H39</f>
        <v>0</v>
      </c>
      <c r="J39" s="26">
        <v>45991</v>
      </c>
      <c r="K39" s="22" t="s">
        <v>11</v>
      </c>
      <c r="L39" s="8"/>
    </row>
    <row r="40" spans="2:12" s="4" customFormat="1" x14ac:dyDescent="0.25">
      <c r="B40" s="23" t="s">
        <v>55</v>
      </c>
      <c r="C40" s="28">
        <f t="shared" ref="C40:C46" si="8">DATE(2025,11,17)</f>
        <v>45978</v>
      </c>
      <c r="D40" s="23" t="s">
        <v>19</v>
      </c>
      <c r="E40" s="23" t="s">
        <v>20</v>
      </c>
      <c r="F40" s="23" t="s">
        <v>194</v>
      </c>
      <c r="G40" s="24">
        <v>871015.16</v>
      </c>
      <c r="H40" s="24">
        <v>871015.16</v>
      </c>
      <c r="I40" s="21">
        <f t="shared" ref="I40:I44" si="9">+G40-H40</f>
        <v>0</v>
      </c>
      <c r="J40" s="26">
        <v>45991</v>
      </c>
      <c r="K40" s="22" t="s">
        <v>11</v>
      </c>
      <c r="L40" s="8"/>
    </row>
    <row r="41" spans="2:12" s="4" customFormat="1" x14ac:dyDescent="0.25">
      <c r="B41" s="23" t="s">
        <v>117</v>
      </c>
      <c r="C41" s="28">
        <f t="shared" si="8"/>
        <v>45978</v>
      </c>
      <c r="D41" s="23" t="s">
        <v>37</v>
      </c>
      <c r="E41" s="23" t="s">
        <v>41</v>
      </c>
      <c r="F41" s="23" t="s">
        <v>195</v>
      </c>
      <c r="G41" s="24">
        <v>7039</v>
      </c>
      <c r="H41" s="24">
        <v>7039</v>
      </c>
      <c r="I41" s="21">
        <f t="shared" si="9"/>
        <v>0</v>
      </c>
      <c r="J41" s="26">
        <v>45991</v>
      </c>
      <c r="K41" s="27" t="s">
        <v>11</v>
      </c>
      <c r="L41" s="8"/>
    </row>
    <row r="42" spans="2:12" s="4" customFormat="1" x14ac:dyDescent="0.25">
      <c r="B42" s="23" t="s">
        <v>118</v>
      </c>
      <c r="C42" s="28">
        <f t="shared" si="8"/>
        <v>45978</v>
      </c>
      <c r="D42" s="23" t="s">
        <v>25</v>
      </c>
      <c r="E42" s="23" t="s">
        <v>26</v>
      </c>
      <c r="F42" s="23" t="s">
        <v>196</v>
      </c>
      <c r="G42" s="24">
        <v>2500</v>
      </c>
      <c r="H42" s="24">
        <v>2500</v>
      </c>
      <c r="I42" s="21">
        <f t="shared" si="9"/>
        <v>0</v>
      </c>
      <c r="J42" s="26">
        <v>45991</v>
      </c>
      <c r="K42" s="22" t="s">
        <v>11</v>
      </c>
      <c r="L42" s="8"/>
    </row>
    <row r="43" spans="2:12" s="4" customFormat="1" x14ac:dyDescent="0.25">
      <c r="B43" s="23" t="s">
        <v>119</v>
      </c>
      <c r="C43" s="28">
        <f t="shared" si="8"/>
        <v>45978</v>
      </c>
      <c r="D43" s="23" t="s">
        <v>58</v>
      </c>
      <c r="E43" s="23" t="s">
        <v>71</v>
      </c>
      <c r="F43" s="23" t="s">
        <v>197</v>
      </c>
      <c r="G43" s="24">
        <v>1120</v>
      </c>
      <c r="H43" s="24">
        <v>1120</v>
      </c>
      <c r="I43" s="21">
        <f t="shared" si="9"/>
        <v>0</v>
      </c>
      <c r="J43" s="26">
        <v>45991</v>
      </c>
      <c r="K43" s="22" t="s">
        <v>11</v>
      </c>
      <c r="L43" s="8"/>
    </row>
    <row r="44" spans="2:12" s="4" customFormat="1" x14ac:dyDescent="0.25">
      <c r="B44" s="23" t="s">
        <v>120</v>
      </c>
      <c r="C44" s="28">
        <f t="shared" si="8"/>
        <v>45978</v>
      </c>
      <c r="D44" s="23" t="s">
        <v>45</v>
      </c>
      <c r="E44" s="23" t="s">
        <v>47</v>
      </c>
      <c r="F44" s="23" t="s">
        <v>198</v>
      </c>
      <c r="G44" s="24">
        <v>10595.82</v>
      </c>
      <c r="H44" s="24">
        <v>10595.82</v>
      </c>
      <c r="I44" s="21">
        <f t="shared" si="9"/>
        <v>0</v>
      </c>
      <c r="J44" s="26">
        <v>45991</v>
      </c>
      <c r="K44" s="27" t="s">
        <v>11</v>
      </c>
      <c r="L44" s="8"/>
    </row>
    <row r="45" spans="2:12" s="4" customFormat="1" x14ac:dyDescent="0.25">
      <c r="B45" s="23" t="s">
        <v>121</v>
      </c>
      <c r="C45" s="28">
        <f t="shared" si="8"/>
        <v>45978</v>
      </c>
      <c r="D45" s="23" t="s">
        <v>27</v>
      </c>
      <c r="E45" s="23" t="s">
        <v>28</v>
      </c>
      <c r="F45" s="23" t="s">
        <v>199</v>
      </c>
      <c r="G45" s="24">
        <v>810</v>
      </c>
      <c r="H45" s="24">
        <v>810</v>
      </c>
      <c r="I45" s="25">
        <f>+G45-H45</f>
        <v>0</v>
      </c>
      <c r="J45" s="26">
        <v>45991</v>
      </c>
      <c r="K45" s="27" t="s">
        <v>11</v>
      </c>
      <c r="L45" s="8"/>
    </row>
    <row r="46" spans="2:12" s="4" customFormat="1" x14ac:dyDescent="0.25">
      <c r="B46" s="23" t="s">
        <v>122</v>
      </c>
      <c r="C46" s="28">
        <f t="shared" si="8"/>
        <v>45978</v>
      </c>
      <c r="D46" s="23" t="s">
        <v>35</v>
      </c>
      <c r="E46" s="23" t="s">
        <v>36</v>
      </c>
      <c r="F46" s="23" t="s">
        <v>200</v>
      </c>
      <c r="G46" s="24">
        <v>360850.74</v>
      </c>
      <c r="H46" s="24">
        <v>360850.74</v>
      </c>
      <c r="I46" s="21">
        <f>+G46-H46</f>
        <v>0</v>
      </c>
      <c r="J46" s="26">
        <v>45991</v>
      </c>
      <c r="K46" s="22" t="s">
        <v>11</v>
      </c>
      <c r="L46" s="8"/>
    </row>
    <row r="47" spans="2:12" s="4" customFormat="1" x14ac:dyDescent="0.25">
      <c r="B47" s="23" t="s">
        <v>123</v>
      </c>
      <c r="C47" s="28">
        <f>DATE(2025,11,19)</f>
        <v>45980</v>
      </c>
      <c r="D47" s="23" t="s">
        <v>12</v>
      </c>
      <c r="E47" s="23" t="s">
        <v>14</v>
      </c>
      <c r="F47" s="23" t="s">
        <v>201</v>
      </c>
      <c r="G47" s="24">
        <v>2226</v>
      </c>
      <c r="H47" s="24">
        <v>2226</v>
      </c>
      <c r="I47" s="21">
        <f t="shared" ref="I47:I51" si="10">+G47-H47</f>
        <v>0</v>
      </c>
      <c r="J47" s="26">
        <v>45991</v>
      </c>
      <c r="K47" s="22" t="s">
        <v>11</v>
      </c>
      <c r="L47" s="8"/>
    </row>
    <row r="48" spans="2:12" s="4" customFormat="1" x14ac:dyDescent="0.25">
      <c r="B48" s="23" t="s">
        <v>124</v>
      </c>
      <c r="C48" s="28">
        <f t="shared" ref="C48:C51" si="11">DATE(2025,11,19)</f>
        <v>45980</v>
      </c>
      <c r="D48" s="23" t="s">
        <v>13</v>
      </c>
      <c r="E48" s="23" t="s">
        <v>15</v>
      </c>
      <c r="F48" s="23" t="s">
        <v>202</v>
      </c>
      <c r="G48" s="24">
        <v>258321.65</v>
      </c>
      <c r="H48" s="24">
        <v>258321.65</v>
      </c>
      <c r="I48" s="21">
        <f t="shared" si="10"/>
        <v>0</v>
      </c>
      <c r="J48" s="26">
        <v>45991</v>
      </c>
      <c r="K48" s="27" t="s">
        <v>11</v>
      </c>
      <c r="L48" s="8"/>
    </row>
    <row r="49" spans="2:12" s="4" customFormat="1" x14ac:dyDescent="0.25">
      <c r="B49" s="23" t="s">
        <v>125</v>
      </c>
      <c r="C49" s="28">
        <f t="shared" si="11"/>
        <v>45980</v>
      </c>
      <c r="D49" s="23" t="s">
        <v>203</v>
      </c>
      <c r="E49" s="23" t="s">
        <v>204</v>
      </c>
      <c r="F49" s="23" t="s">
        <v>205</v>
      </c>
      <c r="G49" s="24">
        <v>239000.01</v>
      </c>
      <c r="H49" s="24">
        <v>239000.01</v>
      </c>
      <c r="I49" s="21">
        <f t="shared" si="10"/>
        <v>0</v>
      </c>
      <c r="J49" s="26">
        <v>45991</v>
      </c>
      <c r="K49" s="22" t="s">
        <v>11</v>
      </c>
      <c r="L49" s="8"/>
    </row>
    <row r="50" spans="2:12" s="4" customFormat="1" x14ac:dyDescent="0.25">
      <c r="B50" s="23" t="s">
        <v>126</v>
      </c>
      <c r="C50" s="28">
        <f t="shared" si="11"/>
        <v>45980</v>
      </c>
      <c r="D50" s="23" t="s">
        <v>165</v>
      </c>
      <c r="E50" s="23" t="s">
        <v>166</v>
      </c>
      <c r="F50" s="23" t="s">
        <v>167</v>
      </c>
      <c r="G50" s="24">
        <v>31576.799999999999</v>
      </c>
      <c r="H50" s="24">
        <v>31576.799999999999</v>
      </c>
      <c r="I50" s="21">
        <f t="shared" si="10"/>
        <v>0</v>
      </c>
      <c r="J50" s="26">
        <v>45991</v>
      </c>
      <c r="K50" s="22" t="s">
        <v>11</v>
      </c>
      <c r="L50" s="8"/>
    </row>
    <row r="51" spans="2:12" s="4" customFormat="1" x14ac:dyDescent="0.25">
      <c r="B51" s="23" t="s">
        <v>127</v>
      </c>
      <c r="C51" s="28">
        <f t="shared" si="11"/>
        <v>45980</v>
      </c>
      <c r="D51" s="23" t="s">
        <v>206</v>
      </c>
      <c r="E51" s="23" t="s">
        <v>207</v>
      </c>
      <c r="F51" s="23" t="s">
        <v>208</v>
      </c>
      <c r="G51" s="24">
        <v>32597.5</v>
      </c>
      <c r="H51" s="24">
        <v>32597.5</v>
      </c>
      <c r="I51" s="21">
        <f t="shared" si="10"/>
        <v>0</v>
      </c>
      <c r="J51" s="26">
        <v>45991</v>
      </c>
      <c r="K51" s="27" t="s">
        <v>11</v>
      </c>
      <c r="L51" s="8"/>
    </row>
    <row r="52" spans="2:12" s="4" customFormat="1" x14ac:dyDescent="0.25">
      <c r="B52" s="23" t="s">
        <v>128</v>
      </c>
      <c r="C52" s="28">
        <f>DATE(2025,11,24)</f>
        <v>45985</v>
      </c>
      <c r="D52" s="23" t="s">
        <v>209</v>
      </c>
      <c r="E52" s="23" t="s">
        <v>210</v>
      </c>
      <c r="F52" s="23" t="s">
        <v>211</v>
      </c>
      <c r="G52" s="24">
        <v>149624</v>
      </c>
      <c r="H52" s="24">
        <v>149624</v>
      </c>
      <c r="I52" s="25">
        <f>+G52-H52</f>
        <v>0</v>
      </c>
      <c r="J52" s="26">
        <v>45991</v>
      </c>
      <c r="K52" s="27" t="s">
        <v>11</v>
      </c>
      <c r="L52" s="8"/>
    </row>
    <row r="53" spans="2:12" s="4" customFormat="1" x14ac:dyDescent="0.25">
      <c r="B53" s="23" t="s">
        <v>129</v>
      </c>
      <c r="C53" s="28">
        <f t="shared" ref="C53:C54" si="12">DATE(2025,11,24)</f>
        <v>45985</v>
      </c>
      <c r="D53" s="23" t="s">
        <v>32</v>
      </c>
      <c r="E53" s="23" t="s">
        <v>34</v>
      </c>
      <c r="F53" s="23" t="s">
        <v>212</v>
      </c>
      <c r="G53" s="24">
        <v>3440.79</v>
      </c>
      <c r="H53" s="24">
        <v>3440.79</v>
      </c>
      <c r="I53" s="21">
        <f>+G53-H53</f>
        <v>0</v>
      </c>
      <c r="J53" s="26">
        <v>45991</v>
      </c>
      <c r="K53" s="22" t="s">
        <v>11</v>
      </c>
      <c r="L53" s="8"/>
    </row>
    <row r="54" spans="2:12" s="4" customFormat="1" x14ac:dyDescent="0.25">
      <c r="B54" s="23" t="s">
        <v>130</v>
      </c>
      <c r="C54" s="28">
        <f t="shared" si="12"/>
        <v>45985</v>
      </c>
      <c r="D54" s="23" t="s">
        <v>40</v>
      </c>
      <c r="E54" s="23" t="s">
        <v>44</v>
      </c>
      <c r="F54" s="23" t="s">
        <v>213</v>
      </c>
      <c r="G54" s="24">
        <v>177000</v>
      </c>
      <c r="H54" s="24">
        <v>177000</v>
      </c>
      <c r="I54" s="21">
        <f t="shared" ref="I54:I58" si="13">+G54-H54</f>
        <v>0</v>
      </c>
      <c r="J54" s="26">
        <v>45991</v>
      </c>
      <c r="K54" s="22" t="s">
        <v>11</v>
      </c>
      <c r="L54" s="8"/>
    </row>
    <row r="55" spans="2:12" s="4" customFormat="1" x14ac:dyDescent="0.25">
      <c r="B55" s="23" t="s">
        <v>131</v>
      </c>
      <c r="C55" s="28">
        <f>DATE(2025,11,25)</f>
        <v>45986</v>
      </c>
      <c r="D55" s="23" t="s">
        <v>214</v>
      </c>
      <c r="E55" s="23" t="s">
        <v>215</v>
      </c>
      <c r="F55" s="23" t="s">
        <v>216</v>
      </c>
      <c r="G55" s="24">
        <v>398670.54</v>
      </c>
      <c r="H55" s="24">
        <v>398670.54</v>
      </c>
      <c r="I55" s="21">
        <f t="shared" si="13"/>
        <v>0</v>
      </c>
      <c r="J55" s="26">
        <v>45991</v>
      </c>
      <c r="K55" s="27" t="s">
        <v>11</v>
      </c>
      <c r="L55" s="8"/>
    </row>
    <row r="56" spans="2:12" s="4" customFormat="1" x14ac:dyDescent="0.25">
      <c r="B56" s="23" t="s">
        <v>132</v>
      </c>
      <c r="C56" s="28">
        <f>DATE(2025,11,25)</f>
        <v>45986</v>
      </c>
      <c r="D56" s="23" t="s">
        <v>217</v>
      </c>
      <c r="E56" s="23" t="s">
        <v>218</v>
      </c>
      <c r="F56" s="23" t="s">
        <v>219</v>
      </c>
      <c r="G56" s="24">
        <v>97500</v>
      </c>
      <c r="H56" s="24">
        <v>97500</v>
      </c>
      <c r="I56" s="21">
        <f t="shared" si="13"/>
        <v>0</v>
      </c>
      <c r="J56" s="26">
        <v>45991</v>
      </c>
      <c r="K56" s="22" t="s">
        <v>11</v>
      </c>
      <c r="L56" s="8"/>
    </row>
    <row r="57" spans="2:12" s="4" customFormat="1" x14ac:dyDescent="0.25">
      <c r="B57" s="23" t="s">
        <v>133</v>
      </c>
      <c r="C57" s="28">
        <f>DATE(2025,11,26)</f>
        <v>45987</v>
      </c>
      <c r="D57" s="23" t="s">
        <v>31</v>
      </c>
      <c r="E57" s="23" t="s">
        <v>33</v>
      </c>
      <c r="F57" s="23" t="s">
        <v>83</v>
      </c>
      <c r="G57" s="24">
        <v>63749.5</v>
      </c>
      <c r="H57" s="24">
        <v>63749.5</v>
      </c>
      <c r="I57" s="21">
        <f t="shared" si="13"/>
        <v>0</v>
      </c>
      <c r="J57" s="26">
        <v>45991</v>
      </c>
      <c r="K57" s="22" t="s">
        <v>11</v>
      </c>
      <c r="L57" s="8"/>
    </row>
    <row r="58" spans="2:12" s="4" customFormat="1" x14ac:dyDescent="0.25">
      <c r="B58" s="23" t="s">
        <v>134</v>
      </c>
      <c r="C58" s="28">
        <f t="shared" ref="C58:C60" si="14">DATE(2025,11,26)</f>
        <v>45987</v>
      </c>
      <c r="D58" s="23" t="s">
        <v>39</v>
      </c>
      <c r="E58" s="23" t="s">
        <v>43</v>
      </c>
      <c r="F58" s="23" t="s">
        <v>220</v>
      </c>
      <c r="G58" s="24">
        <v>323209.40000000002</v>
      </c>
      <c r="H58" s="24">
        <v>323209.40000000002</v>
      </c>
      <c r="I58" s="21">
        <f t="shared" si="13"/>
        <v>0</v>
      </c>
      <c r="J58" s="26">
        <v>45991</v>
      </c>
      <c r="K58" s="27" t="s">
        <v>11</v>
      </c>
      <c r="L58" s="8"/>
    </row>
    <row r="59" spans="2:12" s="4" customFormat="1" x14ac:dyDescent="0.25">
      <c r="B59" s="23" t="s">
        <v>135</v>
      </c>
      <c r="C59" s="28">
        <f t="shared" si="14"/>
        <v>45987</v>
      </c>
      <c r="D59" s="23" t="s">
        <v>21</v>
      </c>
      <c r="E59" s="23" t="s">
        <v>22</v>
      </c>
      <c r="F59" s="23" t="s">
        <v>221</v>
      </c>
      <c r="G59" s="24">
        <v>57087.73</v>
      </c>
      <c r="H59" s="24">
        <v>57087.73</v>
      </c>
      <c r="I59" s="25">
        <f>+G59-H59</f>
        <v>0</v>
      </c>
      <c r="J59" s="26">
        <v>45991</v>
      </c>
      <c r="K59" s="27" t="s">
        <v>11</v>
      </c>
      <c r="L59" s="8"/>
    </row>
    <row r="60" spans="2:12" s="4" customFormat="1" x14ac:dyDescent="0.25">
      <c r="B60" s="23" t="s">
        <v>136</v>
      </c>
      <c r="C60" s="28">
        <f t="shared" si="14"/>
        <v>45987</v>
      </c>
      <c r="D60" s="23" t="s">
        <v>23</v>
      </c>
      <c r="E60" s="23" t="s">
        <v>24</v>
      </c>
      <c r="F60" s="23" t="s">
        <v>222</v>
      </c>
      <c r="G60" s="24">
        <v>603297.87</v>
      </c>
      <c r="H60" s="24">
        <v>603297.87</v>
      </c>
      <c r="I60" s="21">
        <f>+G60-H60</f>
        <v>0</v>
      </c>
      <c r="J60" s="26">
        <v>45991</v>
      </c>
      <c r="K60" s="22" t="s">
        <v>11</v>
      </c>
      <c r="L60" s="8"/>
    </row>
    <row r="61" spans="2:12" s="4" customFormat="1" x14ac:dyDescent="0.25">
      <c r="B61" s="23" t="s">
        <v>137</v>
      </c>
      <c r="C61" s="28">
        <f>DATE(2025,11,27)</f>
        <v>45988</v>
      </c>
      <c r="D61" s="23" t="s">
        <v>38</v>
      </c>
      <c r="E61" s="23" t="s">
        <v>42</v>
      </c>
      <c r="F61" s="23" t="s">
        <v>223</v>
      </c>
      <c r="G61" s="24">
        <v>2700</v>
      </c>
      <c r="H61" s="24">
        <v>2700</v>
      </c>
      <c r="I61" s="21">
        <f t="shared" ref="I61:I65" si="15">+G61-H61</f>
        <v>0</v>
      </c>
      <c r="J61" s="26">
        <v>45991</v>
      </c>
      <c r="K61" s="22" t="s">
        <v>11</v>
      </c>
      <c r="L61" s="8"/>
    </row>
    <row r="62" spans="2:12" s="4" customFormat="1" x14ac:dyDescent="0.25">
      <c r="B62" s="23" t="s">
        <v>138</v>
      </c>
      <c r="C62" s="28">
        <f t="shared" ref="C62:C65" si="16">DATE(2025,11,27)</f>
        <v>45988</v>
      </c>
      <c r="D62" s="23" t="s">
        <v>38</v>
      </c>
      <c r="E62" s="23" t="s">
        <v>42</v>
      </c>
      <c r="F62" s="23" t="s">
        <v>224</v>
      </c>
      <c r="G62" s="24">
        <v>1500</v>
      </c>
      <c r="H62" s="24">
        <v>1500</v>
      </c>
      <c r="I62" s="21">
        <f t="shared" si="15"/>
        <v>0</v>
      </c>
      <c r="J62" s="26">
        <v>45991</v>
      </c>
      <c r="K62" s="27" t="s">
        <v>11</v>
      </c>
      <c r="L62" s="8"/>
    </row>
    <row r="63" spans="2:12" s="4" customFormat="1" x14ac:dyDescent="0.25">
      <c r="B63" s="23" t="s">
        <v>139</v>
      </c>
      <c r="C63" s="28">
        <f t="shared" si="16"/>
        <v>45988</v>
      </c>
      <c r="D63" s="23" t="s">
        <v>38</v>
      </c>
      <c r="E63" s="23" t="s">
        <v>42</v>
      </c>
      <c r="F63" s="23" t="s">
        <v>225</v>
      </c>
      <c r="G63" s="24">
        <v>8100</v>
      </c>
      <c r="H63" s="24">
        <v>8100</v>
      </c>
      <c r="I63" s="21">
        <f t="shared" si="15"/>
        <v>0</v>
      </c>
      <c r="J63" s="26">
        <v>45991</v>
      </c>
      <c r="K63" s="22" t="s">
        <v>11</v>
      </c>
      <c r="L63" s="8"/>
    </row>
    <row r="64" spans="2:12" s="4" customFormat="1" x14ac:dyDescent="0.25">
      <c r="B64" s="23" t="s">
        <v>140</v>
      </c>
      <c r="C64" s="28">
        <f t="shared" si="16"/>
        <v>45988</v>
      </c>
      <c r="D64" s="23" t="s">
        <v>38</v>
      </c>
      <c r="E64" s="23" t="s">
        <v>42</v>
      </c>
      <c r="F64" s="23" t="s">
        <v>226</v>
      </c>
      <c r="G64" s="24">
        <v>2040</v>
      </c>
      <c r="H64" s="24">
        <v>2040</v>
      </c>
      <c r="I64" s="21">
        <f t="shared" si="15"/>
        <v>0</v>
      </c>
      <c r="J64" s="26">
        <v>45991</v>
      </c>
      <c r="K64" s="22" t="s">
        <v>11</v>
      </c>
      <c r="L64" s="8"/>
    </row>
    <row r="65" spans="2:12" s="4" customFormat="1" x14ac:dyDescent="0.25">
      <c r="B65" s="23" t="s">
        <v>141</v>
      </c>
      <c r="C65" s="28">
        <f t="shared" si="16"/>
        <v>45988</v>
      </c>
      <c r="D65" s="23" t="s">
        <v>38</v>
      </c>
      <c r="E65" s="23" t="s">
        <v>42</v>
      </c>
      <c r="F65" s="23" t="s">
        <v>227</v>
      </c>
      <c r="G65" s="24">
        <v>1440</v>
      </c>
      <c r="H65" s="24">
        <v>1440</v>
      </c>
      <c r="I65" s="21">
        <f t="shared" si="15"/>
        <v>0</v>
      </c>
      <c r="J65" s="26">
        <v>45991</v>
      </c>
      <c r="K65" s="27" t="s">
        <v>11</v>
      </c>
      <c r="L65" s="8"/>
    </row>
    <row r="66" spans="2:12" s="4" customFormat="1" x14ac:dyDescent="0.25">
      <c r="B66" s="23" t="s">
        <v>56</v>
      </c>
      <c r="C66" s="28">
        <f t="shared" ref="C66:C74" si="17">DATE(2025,11,28)</f>
        <v>45989</v>
      </c>
      <c r="D66" s="23" t="s">
        <v>63</v>
      </c>
      <c r="E66" s="23" t="s">
        <v>76</v>
      </c>
      <c r="F66" s="23" t="s">
        <v>228</v>
      </c>
      <c r="G66" s="24">
        <v>150000</v>
      </c>
      <c r="H66" s="24">
        <v>150000</v>
      </c>
      <c r="I66" s="25">
        <f>+G66-H66</f>
        <v>0</v>
      </c>
      <c r="J66" s="26">
        <v>45991</v>
      </c>
      <c r="K66" s="27" t="s">
        <v>11</v>
      </c>
      <c r="L66" s="8"/>
    </row>
    <row r="67" spans="2:12" s="4" customFormat="1" x14ac:dyDescent="0.25">
      <c r="B67" s="23" t="s">
        <v>142</v>
      </c>
      <c r="C67" s="28">
        <f t="shared" si="17"/>
        <v>45989</v>
      </c>
      <c r="D67" s="23" t="s">
        <v>65</v>
      </c>
      <c r="E67" s="23" t="s">
        <v>78</v>
      </c>
      <c r="F67" s="23" t="s">
        <v>228</v>
      </c>
      <c r="G67" s="24">
        <v>166500</v>
      </c>
      <c r="H67" s="24">
        <v>166500</v>
      </c>
      <c r="I67" s="21">
        <f>+G67-H67</f>
        <v>0</v>
      </c>
      <c r="J67" s="26">
        <v>45991</v>
      </c>
      <c r="K67" s="22" t="s">
        <v>11</v>
      </c>
      <c r="L67" s="8"/>
    </row>
    <row r="68" spans="2:12" s="4" customFormat="1" x14ac:dyDescent="0.25">
      <c r="B68" s="23" t="s">
        <v>143</v>
      </c>
      <c r="C68" s="28">
        <f t="shared" si="17"/>
        <v>45989</v>
      </c>
      <c r="D68" s="23" t="s">
        <v>62</v>
      </c>
      <c r="E68" s="23" t="s">
        <v>75</v>
      </c>
      <c r="F68" s="23" t="s">
        <v>228</v>
      </c>
      <c r="G68" s="24">
        <v>172500</v>
      </c>
      <c r="H68" s="24">
        <v>172500</v>
      </c>
      <c r="I68" s="21">
        <f t="shared" ref="I68:I72" si="18">+G68-H68</f>
        <v>0</v>
      </c>
      <c r="J68" s="26">
        <v>45991</v>
      </c>
      <c r="K68" s="22" t="s">
        <v>11</v>
      </c>
      <c r="L68" s="8"/>
    </row>
    <row r="69" spans="2:12" s="4" customFormat="1" x14ac:dyDescent="0.25">
      <c r="B69" s="23" t="s">
        <v>144</v>
      </c>
      <c r="C69" s="28">
        <f t="shared" si="17"/>
        <v>45989</v>
      </c>
      <c r="D69" s="23" t="s">
        <v>66</v>
      </c>
      <c r="E69" s="23" t="s">
        <v>79</v>
      </c>
      <c r="F69" s="23" t="s">
        <v>228</v>
      </c>
      <c r="G69" s="24">
        <v>55250</v>
      </c>
      <c r="H69" s="24">
        <v>55250</v>
      </c>
      <c r="I69" s="21">
        <f t="shared" si="18"/>
        <v>0</v>
      </c>
      <c r="J69" s="26">
        <v>45991</v>
      </c>
      <c r="K69" s="27" t="s">
        <v>11</v>
      </c>
      <c r="L69" s="8"/>
    </row>
    <row r="70" spans="2:12" s="4" customFormat="1" x14ac:dyDescent="0.25">
      <c r="B70" s="23" t="s">
        <v>53</v>
      </c>
      <c r="C70" s="28">
        <f t="shared" si="17"/>
        <v>45989</v>
      </c>
      <c r="D70" s="23" t="s">
        <v>61</v>
      </c>
      <c r="E70" s="23" t="s">
        <v>74</v>
      </c>
      <c r="F70" s="23" t="s">
        <v>228</v>
      </c>
      <c r="G70" s="24">
        <v>187500</v>
      </c>
      <c r="H70" s="24">
        <v>187500</v>
      </c>
      <c r="I70" s="21">
        <f t="shared" si="18"/>
        <v>0</v>
      </c>
      <c r="J70" s="26">
        <v>45991</v>
      </c>
      <c r="K70" s="22" t="s">
        <v>11</v>
      </c>
      <c r="L70" s="8"/>
    </row>
    <row r="71" spans="2:12" s="4" customFormat="1" x14ac:dyDescent="0.25">
      <c r="B71" s="23" t="s">
        <v>145</v>
      </c>
      <c r="C71" s="28">
        <f t="shared" si="17"/>
        <v>45989</v>
      </c>
      <c r="D71" s="23" t="s">
        <v>68</v>
      </c>
      <c r="E71" s="23" t="s">
        <v>81</v>
      </c>
      <c r="F71" s="23" t="s">
        <v>228</v>
      </c>
      <c r="G71" s="24">
        <v>156250</v>
      </c>
      <c r="H71" s="24">
        <v>156250</v>
      </c>
      <c r="I71" s="21">
        <f t="shared" si="18"/>
        <v>0</v>
      </c>
      <c r="J71" s="26">
        <v>45991</v>
      </c>
      <c r="K71" s="22" t="s">
        <v>11</v>
      </c>
      <c r="L71" s="8"/>
    </row>
    <row r="72" spans="2:12" s="4" customFormat="1" x14ac:dyDescent="0.25">
      <c r="B72" s="23" t="s">
        <v>146</v>
      </c>
      <c r="C72" s="28">
        <f t="shared" si="17"/>
        <v>45989</v>
      </c>
      <c r="D72" s="23" t="s">
        <v>60</v>
      </c>
      <c r="E72" s="23" t="s">
        <v>73</v>
      </c>
      <c r="F72" s="23" t="s">
        <v>228</v>
      </c>
      <c r="G72" s="24">
        <v>90000</v>
      </c>
      <c r="H72" s="24">
        <v>90000</v>
      </c>
      <c r="I72" s="21">
        <f t="shared" si="18"/>
        <v>0</v>
      </c>
      <c r="J72" s="26">
        <v>45991</v>
      </c>
      <c r="K72" s="27" t="s">
        <v>11</v>
      </c>
      <c r="L72" s="8"/>
    </row>
    <row r="73" spans="2:12" s="4" customFormat="1" x14ac:dyDescent="0.25">
      <c r="B73" s="23" t="s">
        <v>147</v>
      </c>
      <c r="C73" s="28">
        <f t="shared" si="17"/>
        <v>45989</v>
      </c>
      <c r="D73" s="23" t="s">
        <v>69</v>
      </c>
      <c r="E73" s="23" t="s">
        <v>82</v>
      </c>
      <c r="F73" s="23" t="s">
        <v>228</v>
      </c>
      <c r="G73" s="24">
        <v>112000</v>
      </c>
      <c r="H73" s="24">
        <v>112000</v>
      </c>
      <c r="I73" s="25">
        <f>+G73-H73</f>
        <v>0</v>
      </c>
      <c r="J73" s="26">
        <v>45991</v>
      </c>
      <c r="K73" s="27" t="s">
        <v>11</v>
      </c>
      <c r="L73" s="8"/>
    </row>
    <row r="74" spans="2:12" s="4" customFormat="1" x14ac:dyDescent="0.25">
      <c r="B74" s="23" t="s">
        <v>148</v>
      </c>
      <c r="C74" s="28">
        <f t="shared" si="17"/>
        <v>45989</v>
      </c>
      <c r="D74" s="23" t="s">
        <v>67</v>
      </c>
      <c r="E74" s="23" t="s">
        <v>80</v>
      </c>
      <c r="F74" s="23" t="s">
        <v>228</v>
      </c>
      <c r="G74" s="24">
        <v>30250</v>
      </c>
      <c r="H74" s="24">
        <v>30250</v>
      </c>
      <c r="I74" s="21">
        <f>+G74-H74</f>
        <v>0</v>
      </c>
      <c r="J74" s="26">
        <v>45991</v>
      </c>
      <c r="K74" s="22" t="s">
        <v>11</v>
      </c>
      <c r="L74" s="8"/>
    </row>
    <row r="75" spans="2:12" x14ac:dyDescent="0.25">
      <c r="B75" s="45"/>
      <c r="C75" s="45"/>
      <c r="D75" s="45"/>
      <c r="E75" s="45"/>
      <c r="F75" s="34"/>
      <c r="G75" s="35">
        <f>SUM(G10:G74)</f>
        <v>7709006.8200000012</v>
      </c>
      <c r="H75" s="35">
        <f>SUM(H10:H74)</f>
        <v>7709006.8200000012</v>
      </c>
      <c r="I75" s="36">
        <f>-H84</f>
        <v>0</v>
      </c>
      <c r="J75" s="37"/>
      <c r="K75" s="37"/>
      <c r="L75" s="9"/>
    </row>
    <row r="76" spans="2:12" x14ac:dyDescent="0.25">
      <c r="B76" s="15"/>
      <c r="C76" s="16"/>
      <c r="D76" s="16"/>
      <c r="E76" s="15"/>
      <c r="F76" s="15"/>
      <c r="G76" s="10"/>
      <c r="H76" s="11"/>
      <c r="I76" s="12"/>
      <c r="J76" s="12"/>
      <c r="K76" s="12"/>
      <c r="L76" s="9"/>
    </row>
    <row r="77" spans="2:12" s="5" customFormat="1" x14ac:dyDescent="0.25">
      <c r="B77" s="17"/>
      <c r="C77" s="18"/>
      <c r="D77" s="18"/>
      <c r="E77" s="19"/>
      <c r="F77" s="20"/>
      <c r="G77" s="13"/>
      <c r="H77" s="9"/>
      <c r="I77" s="14"/>
      <c r="J77" s="14"/>
      <c r="K77" s="14"/>
      <c r="L77" s="9"/>
    </row>
    <row r="78" spans="2:12" s="5" customFormat="1" x14ac:dyDescent="0.25">
      <c r="B78" s="17"/>
      <c r="C78" s="18"/>
      <c r="D78" s="18"/>
      <c r="E78" s="19"/>
      <c r="F78" s="20"/>
      <c r="G78" s="13"/>
      <c r="H78" s="9"/>
      <c r="I78" s="14"/>
      <c r="J78" s="14"/>
      <c r="K78" s="14"/>
      <c r="L78" s="9"/>
    </row>
    <row r="79" spans="2:12" s="5" customFormat="1" x14ac:dyDescent="0.25">
      <c r="B79" s="46" t="s">
        <v>85</v>
      </c>
      <c r="C79" s="46"/>
      <c r="D79" s="46"/>
      <c r="E79" s="46"/>
      <c r="F79" s="40" t="s">
        <v>52</v>
      </c>
      <c r="G79" s="40"/>
      <c r="H79" s="40"/>
      <c r="I79" s="40"/>
      <c r="J79" s="40"/>
      <c r="K79" s="40"/>
      <c r="L79" s="9"/>
    </row>
    <row r="80" spans="2:12" s="5" customFormat="1" x14ac:dyDescent="0.25">
      <c r="B80" s="38" t="s">
        <v>86</v>
      </c>
      <c r="C80" s="39"/>
      <c r="D80" s="39"/>
      <c r="E80" s="39"/>
      <c r="F80" s="41" t="s">
        <v>84</v>
      </c>
      <c r="G80" s="41"/>
      <c r="H80" s="41"/>
      <c r="I80" s="41"/>
      <c r="J80" s="41"/>
      <c r="K80" s="41"/>
      <c r="L80" s="9"/>
    </row>
    <row r="86" spans="1:14" s="5" customFormat="1" x14ac:dyDescent="0.25">
      <c r="A86" s="1"/>
      <c r="B86" s="6"/>
      <c r="E86" s="6"/>
      <c r="F86" s="1"/>
      <c r="G86" s="1"/>
      <c r="H86" s="1"/>
      <c r="L86" s="1"/>
      <c r="M86" s="1"/>
      <c r="N86" s="1"/>
    </row>
    <row r="87" spans="1:14" s="5" customFormat="1" x14ac:dyDescent="0.25">
      <c r="A87" s="1"/>
      <c r="B87" s="6"/>
      <c r="E87" s="6"/>
      <c r="F87" s="1"/>
      <c r="G87" s="1"/>
      <c r="H87" s="1"/>
      <c r="L87" s="1"/>
      <c r="M87" s="1"/>
      <c r="N87" s="1"/>
    </row>
    <row r="88" spans="1:14" s="5" customFormat="1" x14ac:dyDescent="0.25">
      <c r="A88" s="1"/>
      <c r="B88" s="6"/>
      <c r="E88" s="6"/>
      <c r="F88" s="1"/>
      <c r="G88" s="1"/>
      <c r="H88" s="1"/>
      <c r="L88" s="1"/>
      <c r="M88" s="1"/>
      <c r="N88" s="1"/>
    </row>
    <row r="89" spans="1:14" s="5" customFormat="1" x14ac:dyDescent="0.25">
      <c r="A89" s="1"/>
      <c r="B89" s="6"/>
      <c r="E89" s="6"/>
      <c r="F89" s="1"/>
      <c r="G89" s="1"/>
      <c r="H89" s="1"/>
      <c r="L89" s="1"/>
      <c r="M89" s="1"/>
      <c r="N89" s="1"/>
    </row>
    <row r="90" spans="1:14" s="5" customFormat="1" x14ac:dyDescent="0.25">
      <c r="A90" s="1"/>
      <c r="B90" s="6"/>
      <c r="E90" s="6"/>
      <c r="F90" s="1"/>
      <c r="G90" s="1"/>
      <c r="H90" s="1"/>
      <c r="L90" s="1"/>
      <c r="M90" s="1"/>
      <c r="N90" s="1"/>
    </row>
    <row r="91" spans="1:14" s="5" customFormat="1" x14ac:dyDescent="0.25">
      <c r="A91" s="1"/>
      <c r="B91" s="6"/>
      <c r="E91" s="6"/>
      <c r="F91" s="1"/>
      <c r="G91" s="1"/>
      <c r="H91" s="1"/>
      <c r="L91" s="1"/>
      <c r="M91" s="1"/>
      <c r="N91" s="1"/>
    </row>
    <row r="92" spans="1:14" s="5" customFormat="1" x14ac:dyDescent="0.25">
      <c r="A92" s="1"/>
      <c r="B92" s="6"/>
      <c r="E92" s="6"/>
      <c r="F92" s="1"/>
      <c r="G92" s="1"/>
      <c r="H92" s="1"/>
      <c r="L92" s="1"/>
      <c r="M92" s="1"/>
      <c r="N92" s="1"/>
    </row>
    <row r="93" spans="1:14" s="5" customFormat="1" x14ac:dyDescent="0.25">
      <c r="A93" s="1"/>
      <c r="B93" s="6"/>
      <c r="E93" s="6"/>
      <c r="F93" s="1"/>
      <c r="G93" s="1"/>
      <c r="H93" s="1"/>
      <c r="L93" s="1"/>
      <c r="M93" s="1"/>
      <c r="N93" s="1"/>
    </row>
    <row r="94" spans="1:14" s="5" customFormat="1" x14ac:dyDescent="0.25">
      <c r="A94" s="1"/>
      <c r="B94" s="6"/>
      <c r="E94" s="6"/>
      <c r="F94" s="1"/>
      <c r="G94" s="1"/>
      <c r="H94" s="1"/>
      <c r="L94" s="1"/>
      <c r="M94" s="1"/>
      <c r="N94" s="1"/>
    </row>
    <row r="95" spans="1:14" s="5" customFormat="1" x14ac:dyDescent="0.25">
      <c r="A95" s="1"/>
      <c r="B95" s="6"/>
      <c r="E95" s="6"/>
      <c r="F95" s="1"/>
      <c r="G95" s="1"/>
      <c r="H95" s="1"/>
      <c r="L95" s="1"/>
      <c r="M95" s="1"/>
      <c r="N95" s="1"/>
    </row>
    <row r="96" spans="1:14" s="5" customFormat="1" x14ac:dyDescent="0.25">
      <c r="A96" s="1"/>
      <c r="B96" s="6"/>
      <c r="E96" s="6"/>
      <c r="F96" s="1"/>
      <c r="G96" s="1"/>
      <c r="H96" s="1"/>
      <c r="L96" s="1"/>
      <c r="M96" s="1"/>
      <c r="N96" s="1"/>
    </row>
    <row r="97" spans="1:14" s="5" customFormat="1" x14ac:dyDescent="0.25">
      <c r="A97" s="1"/>
      <c r="B97" s="6"/>
      <c r="E97" s="6"/>
      <c r="F97" s="1"/>
      <c r="G97" s="1"/>
      <c r="H97" s="1"/>
      <c r="L97" s="1"/>
      <c r="M97" s="1"/>
      <c r="N97" s="1"/>
    </row>
    <row r="98" spans="1:14" s="5" customFormat="1" x14ac:dyDescent="0.25">
      <c r="A98" s="1"/>
      <c r="B98" s="6"/>
      <c r="E98" s="6"/>
      <c r="F98" s="1"/>
      <c r="G98" s="1"/>
      <c r="H98" s="1"/>
      <c r="L98" s="1"/>
      <c r="M98" s="1"/>
      <c r="N98" s="1"/>
    </row>
    <row r="99" spans="1:14" s="5" customFormat="1" x14ac:dyDescent="0.25">
      <c r="A99" s="1"/>
      <c r="B99" s="6"/>
      <c r="E99" s="6"/>
      <c r="F99" s="1"/>
      <c r="G99" s="1"/>
      <c r="H99" s="1"/>
      <c r="L99" s="1"/>
      <c r="M99" s="1"/>
      <c r="N99" s="1"/>
    </row>
    <row r="100" spans="1:14" s="5" customFormat="1" x14ac:dyDescent="0.25">
      <c r="A100" s="1"/>
      <c r="B100" s="6"/>
      <c r="E100" s="6"/>
      <c r="F100" s="1"/>
      <c r="G100" s="1"/>
      <c r="H100" s="1"/>
      <c r="L100" s="1"/>
      <c r="M100" s="1"/>
      <c r="N100" s="1"/>
    </row>
    <row r="101" spans="1:14" s="5" customFormat="1" x14ac:dyDescent="0.25">
      <c r="A101" s="1"/>
      <c r="B101" s="6"/>
      <c r="E101" s="6"/>
      <c r="F101" s="1"/>
      <c r="G101" s="1"/>
      <c r="H101" s="1"/>
      <c r="L101" s="1"/>
      <c r="M101" s="1"/>
      <c r="N101" s="1"/>
    </row>
    <row r="102" spans="1:14" s="5" customFormat="1" x14ac:dyDescent="0.25">
      <c r="A102" s="1"/>
      <c r="B102" s="6"/>
      <c r="E102" s="6"/>
      <c r="F102" s="1"/>
      <c r="G102" s="1"/>
      <c r="H102" s="1"/>
      <c r="L102" s="1"/>
      <c r="M102" s="1"/>
      <c r="N102" s="1"/>
    </row>
    <row r="103" spans="1:14" s="5" customFormat="1" x14ac:dyDescent="0.25">
      <c r="A103" s="1"/>
      <c r="B103" s="6"/>
      <c r="E103" s="6"/>
      <c r="F103" s="1"/>
      <c r="G103" s="1"/>
      <c r="H103" s="1"/>
      <c r="L103" s="1"/>
      <c r="M103" s="1"/>
      <c r="N103" s="1"/>
    </row>
    <row r="104" spans="1:14" s="5" customFormat="1" x14ac:dyDescent="0.25">
      <c r="A104" s="1"/>
      <c r="B104" s="6"/>
      <c r="E104" s="6"/>
      <c r="F104" s="1"/>
      <c r="G104" s="1"/>
      <c r="H104" s="1"/>
      <c r="L104" s="1"/>
      <c r="M104" s="1"/>
      <c r="N104" s="1"/>
    </row>
    <row r="105" spans="1:14" s="5" customFormat="1" x14ac:dyDescent="0.25">
      <c r="A105" s="1"/>
      <c r="B105" s="6"/>
      <c r="E105" s="6"/>
      <c r="F105" s="1"/>
      <c r="G105" s="1"/>
      <c r="H105" s="1"/>
      <c r="L105" s="1"/>
      <c r="M105" s="1"/>
      <c r="N105" s="1"/>
    </row>
    <row r="106" spans="1:14" s="5" customFormat="1" x14ac:dyDescent="0.25">
      <c r="A106" s="1"/>
      <c r="B106" s="6"/>
      <c r="E106" s="6"/>
      <c r="F106" s="1"/>
      <c r="G106" s="1"/>
      <c r="H106" s="1"/>
      <c r="L106" s="1"/>
      <c r="M106" s="1"/>
      <c r="N106" s="1"/>
    </row>
    <row r="107" spans="1:14" s="5" customFormat="1" x14ac:dyDescent="0.25">
      <c r="A107" s="1"/>
      <c r="B107" s="6"/>
      <c r="E107" s="6"/>
      <c r="F107" s="1"/>
      <c r="G107" s="1"/>
      <c r="H107" s="1"/>
      <c r="L107" s="1"/>
      <c r="M107" s="1"/>
      <c r="N107" s="1"/>
    </row>
    <row r="108" spans="1:14" s="5" customFormat="1" x14ac:dyDescent="0.25">
      <c r="A108" s="1"/>
      <c r="B108" s="6"/>
      <c r="E108" s="6"/>
      <c r="F108" s="1"/>
      <c r="G108" s="1"/>
      <c r="H108" s="1"/>
      <c r="L108" s="1"/>
      <c r="M108" s="1"/>
      <c r="N108" s="1"/>
    </row>
    <row r="109" spans="1:14" s="5" customFormat="1" x14ac:dyDescent="0.25">
      <c r="A109" s="1"/>
      <c r="B109" s="6"/>
      <c r="E109" s="6"/>
      <c r="F109" s="1"/>
      <c r="G109" s="1"/>
      <c r="H109" s="1"/>
      <c r="L109" s="1"/>
      <c r="M109" s="1"/>
      <c r="N109" s="1"/>
    </row>
    <row r="110" spans="1:14" s="5" customFormat="1" x14ac:dyDescent="0.25">
      <c r="A110" s="1"/>
      <c r="B110" s="6"/>
      <c r="E110" s="6"/>
      <c r="F110" s="1"/>
      <c r="G110" s="1"/>
      <c r="H110" s="1"/>
      <c r="L110" s="1"/>
      <c r="M110" s="1"/>
      <c r="N110" s="1"/>
    </row>
    <row r="111" spans="1:14" s="5" customFormat="1" x14ac:dyDescent="0.25">
      <c r="A111" s="1"/>
      <c r="B111" s="6"/>
      <c r="E111" s="6"/>
      <c r="F111" s="1"/>
      <c r="G111" s="1"/>
      <c r="H111" s="1"/>
      <c r="L111" s="1"/>
      <c r="M111" s="1"/>
      <c r="N111" s="1"/>
    </row>
    <row r="112" spans="1:14" s="5" customFormat="1" x14ac:dyDescent="0.25">
      <c r="A112" s="1"/>
      <c r="B112" s="6"/>
      <c r="E112" s="6"/>
      <c r="F112" s="1"/>
      <c r="G112" s="1"/>
      <c r="H112" s="1"/>
      <c r="L112" s="1"/>
      <c r="M112" s="1"/>
      <c r="N112" s="1"/>
    </row>
    <row r="113" spans="1:14" s="5" customFormat="1" x14ac:dyDescent="0.25">
      <c r="A113" s="1"/>
      <c r="B113" s="6"/>
      <c r="E113" s="6"/>
      <c r="F113" s="1"/>
      <c r="G113" s="1"/>
      <c r="H113" s="1"/>
      <c r="L113" s="1"/>
      <c r="M113" s="1"/>
      <c r="N113" s="1"/>
    </row>
    <row r="114" spans="1:14" s="5" customFormat="1" x14ac:dyDescent="0.25">
      <c r="A114" s="1"/>
      <c r="B114" s="6"/>
      <c r="E114" s="6"/>
      <c r="F114" s="1"/>
      <c r="G114" s="1"/>
      <c r="H114" s="1"/>
      <c r="L114" s="1"/>
      <c r="M114" s="1"/>
      <c r="N114" s="1"/>
    </row>
    <row r="115" spans="1:14" s="5" customFormat="1" x14ac:dyDescent="0.25">
      <c r="A115" s="1"/>
      <c r="B115" s="6"/>
      <c r="E115" s="6"/>
      <c r="F115" s="1"/>
      <c r="G115" s="1"/>
      <c r="H115" s="1"/>
      <c r="L115" s="1"/>
      <c r="M115" s="1"/>
      <c r="N115" s="1"/>
    </row>
    <row r="116" spans="1:14" s="5" customFormat="1" x14ac:dyDescent="0.25">
      <c r="A116" s="1"/>
      <c r="B116" s="6"/>
      <c r="E116" s="6"/>
      <c r="F116" s="1"/>
      <c r="G116" s="1"/>
      <c r="H116" s="1"/>
      <c r="L116" s="1"/>
      <c r="M116" s="1"/>
      <c r="N116" s="1"/>
    </row>
    <row r="117" spans="1:14" s="5" customFormat="1" x14ac:dyDescent="0.25">
      <c r="A117" s="1"/>
      <c r="B117" s="6"/>
      <c r="E117" s="6"/>
      <c r="F117" s="1"/>
      <c r="G117" s="1"/>
      <c r="H117" s="1"/>
      <c r="L117" s="1"/>
      <c r="M117" s="1"/>
      <c r="N117" s="1"/>
    </row>
  </sheetData>
  <sortState ref="B12:K121">
    <sortCondition ref="C12:C121"/>
  </sortState>
  <mergeCells count="8">
    <mergeCell ref="B80:E80"/>
    <mergeCell ref="F79:K79"/>
    <mergeCell ref="F80:K80"/>
    <mergeCell ref="B6:K6"/>
    <mergeCell ref="B7:K7"/>
    <mergeCell ref="B8:K8"/>
    <mergeCell ref="B75:E75"/>
    <mergeCell ref="B79:E79"/>
  </mergeCells>
  <pageMargins left="0.25" right="0.25" top="0.75" bottom="0.75" header="0.3" footer="0.3"/>
  <pageSetup scale="67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55e4906355ee1335f1a9812ae49503da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fc22354e1883e078c9ed6d149e2e6850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43008A5C-748C-41D6-937B-4D5B92723DFB}"/>
</file>

<file path=customXml/itemProps2.xml><?xml version="1.0" encoding="utf-8"?>
<ds:datastoreItem xmlns:ds="http://schemas.openxmlformats.org/officeDocument/2006/customXml" ds:itemID="{B8DE1E22-1D63-46E7-8209-C2BA0CD2F4C0}"/>
</file>

<file path=customXml/itemProps3.xml><?xml version="1.0" encoding="utf-8"?>
<ds:datastoreItem xmlns:ds="http://schemas.openxmlformats.org/officeDocument/2006/customXml" ds:itemID="{CC24BADE-C283-4512-98A7-7E3423C264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2025</vt:lpstr>
      <vt:lpstr>'NOVIEMBRE 2025'!Área_de_impresión</vt:lpstr>
      <vt:lpstr>'NOVIEMBRE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Alexis Ramirez</cp:lastModifiedBy>
  <cp:lastPrinted>2025-12-02T13:24:35Z</cp:lastPrinted>
  <dcterms:created xsi:type="dcterms:W3CDTF">2023-05-10T12:41:08Z</dcterms:created>
  <dcterms:modified xsi:type="dcterms:W3CDTF">2025-12-10T14:56:29Z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