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Víctor.Ferreras\OneDrive - cnss.gob.do\Direccion Financiera\02. ESTADOS FINANCIEROS\EF 2025\9- Septiembre\"/>
    </mc:Choice>
  </mc:AlternateContent>
  <bookViews>
    <workbookView xWindow="0" yWindow="3000" windowWidth="19050" windowHeight="8910"/>
  </bookViews>
  <sheets>
    <sheet name="SEPTIEMBRE 2025" sheetId="1" r:id="rId1"/>
  </sheets>
  <definedNames>
    <definedName name="_xlnm._FilterDatabase" localSheetId="0" hidden="1">'SEPTIEMBRE 2025'!$A$10:$N$10</definedName>
    <definedName name="_xlnm.Print_Area" localSheetId="0">'SEPTIEMBRE 2025'!$B$1:$K$71</definedName>
    <definedName name="_xlnm.Print_Titles" localSheetId="0">'SEPTIEMBRE 2025'!$1:$10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5" i="1" l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I53" i="1" l="1"/>
  <c r="I54" i="1"/>
  <c r="I55" i="1"/>
  <c r="I56" i="1"/>
  <c r="I57" i="1"/>
  <c r="I58" i="1"/>
  <c r="I59" i="1"/>
  <c r="I60" i="1"/>
  <c r="I61" i="1"/>
  <c r="I62" i="1"/>
  <c r="I63" i="1"/>
  <c r="I64" i="1"/>
  <c r="I65" i="1"/>
  <c r="G66" i="1" l="1"/>
  <c r="I32" i="1" l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66" i="1" l="1"/>
  <c r="H66" i="1" l="1"/>
  <c r="I30" i="1"/>
  <c r="I31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11" i="1" l="1"/>
  <c r="I12" i="1"/>
  <c r="I13" i="1"/>
</calcChain>
</file>

<file path=xl/sharedStrings.xml><?xml version="1.0" encoding="utf-8"?>
<sst xmlns="http://schemas.openxmlformats.org/spreadsheetml/2006/main" count="292" uniqueCount="201">
  <si>
    <t>Consejo Nacional de Seguridad Social</t>
  </si>
  <si>
    <t>Valores en RD$</t>
  </si>
  <si>
    <t>FACTURA NCF</t>
  </si>
  <si>
    <t>FECHA</t>
  </si>
  <si>
    <t>SUPLIDOR</t>
  </si>
  <si>
    <t>CONCEPTO</t>
  </si>
  <si>
    <t>MONTO FACTURADO</t>
  </si>
  <si>
    <t>MONTO PAGADO</t>
  </si>
  <si>
    <t>MONTO PENDIENTE</t>
  </si>
  <si>
    <t>FECHA FIN DE FACTURA</t>
  </si>
  <si>
    <t>ESTADO</t>
  </si>
  <si>
    <t>PAGO</t>
  </si>
  <si>
    <t>402006238</t>
  </si>
  <si>
    <t>130432899</t>
  </si>
  <si>
    <t>CORAASAN</t>
  </si>
  <si>
    <t>MR NETWORKING,S.R.L</t>
  </si>
  <si>
    <t>EDESUR DOMINICANA,S.A</t>
  </si>
  <si>
    <t>101821248</t>
  </si>
  <si>
    <t>RNC/CED.</t>
  </si>
  <si>
    <t>101157216</t>
  </si>
  <si>
    <t>APARTA HOTEL PLAZA NACO,SRL</t>
  </si>
  <si>
    <t>101069912</t>
  </si>
  <si>
    <t>MAPFRE BHD COMPAÑIA DE SEGUROS,S.A</t>
  </si>
  <si>
    <t>131388264</t>
  </si>
  <si>
    <t>INVERSIONES SIURANA,SRL</t>
  </si>
  <si>
    <t>402002364</t>
  </si>
  <si>
    <t>AYUNTAMIENTO MUNICIPIO DE SANTIAGO</t>
  </si>
  <si>
    <t>401007452</t>
  </si>
  <si>
    <t>INAPA</t>
  </si>
  <si>
    <t>131252451</t>
  </si>
  <si>
    <t>04800495279</t>
  </si>
  <si>
    <t>430096326</t>
  </si>
  <si>
    <t>131848087</t>
  </si>
  <si>
    <t>URBANVOLT SOLUTION SRL</t>
  </si>
  <si>
    <t>YGNACIO HERNANDEZ HICIANO</t>
  </si>
  <si>
    <t>FENATRAZONAS</t>
  </si>
  <si>
    <t>GRUPO RETMOX, SRL</t>
  </si>
  <si>
    <t>130582548</t>
  </si>
  <si>
    <t>101019921</t>
  </si>
  <si>
    <t>OROX INVERSIONES,SRL</t>
  </si>
  <si>
    <t>CENTRO CUESTA NACIONAL,SAS</t>
  </si>
  <si>
    <t>131399096</t>
  </si>
  <si>
    <t>101663741</t>
  </si>
  <si>
    <t>133277298</t>
  </si>
  <si>
    <t>SERLINE INVESTMENTS,SRL</t>
  </si>
  <si>
    <t>EMPRESAS LAUREL SRL</t>
  </si>
  <si>
    <t>STG DEPORTES Y COMUNICACIONES,SRL</t>
  </si>
  <si>
    <t>E450000012122</t>
  </si>
  <si>
    <t>401007479</t>
  </si>
  <si>
    <t>401037272</t>
  </si>
  <si>
    <t>101503939</t>
  </si>
  <si>
    <t>401516454</t>
  </si>
  <si>
    <t>132075366</t>
  </si>
  <si>
    <t>101045299</t>
  </si>
  <si>
    <t>AYUNTAMIENTO DEL DISTRITO NACIONAL</t>
  </si>
  <si>
    <t>CAASD</t>
  </si>
  <si>
    <t>AGUA PLANETA AZUL,S.A</t>
  </si>
  <si>
    <t>SEGURO NACIONAL DE SALUD</t>
  </si>
  <si>
    <t>EXPERT CLEANER SQE,SRL</t>
  </si>
  <si>
    <t>GABO,SRL</t>
  </si>
  <si>
    <t>B1500000011</t>
  </si>
  <si>
    <t>E450000000122</t>
  </si>
  <si>
    <t>E450000000506</t>
  </si>
  <si>
    <t>E450000012121</t>
  </si>
  <si>
    <t>101003561</t>
  </si>
  <si>
    <t>101821256</t>
  </si>
  <si>
    <t>00105227714</t>
  </si>
  <si>
    <t>132472802</t>
  </si>
  <si>
    <t>EDITORA DEL CARIBE, C POR A</t>
  </si>
  <si>
    <t>EDENORTE DOMINICANA, S.A</t>
  </si>
  <si>
    <t>CARMEN ENICIA CHEVALIER CARABALLO</t>
  </si>
  <si>
    <t>SERVICIO CONEXIONES SC,SRL</t>
  </si>
  <si>
    <t>COMPRA COMESTIBLES P/CNSS</t>
  </si>
  <si>
    <t>ESPACIO PAGADO CNSS</t>
  </si>
  <si>
    <t>AGUA Y ALCANT.OCT/2025</t>
  </si>
  <si>
    <t>AGUA DE POZO,OCT/2025</t>
  </si>
  <si>
    <t>Victor Ferreras</t>
  </si>
  <si>
    <t>B1500000884</t>
  </si>
  <si>
    <t>B1500006583</t>
  </si>
  <si>
    <t>B1500001080</t>
  </si>
  <si>
    <t>B1500001079</t>
  </si>
  <si>
    <t>B1500000243</t>
  </si>
  <si>
    <t>B1500000008</t>
  </si>
  <si>
    <t>B1500000064</t>
  </si>
  <si>
    <t>E450000015115</t>
  </si>
  <si>
    <t>E450000015125</t>
  </si>
  <si>
    <t>E450000012320</t>
  </si>
  <si>
    <t>E450000015138</t>
  </si>
  <si>
    <t>E450000015149</t>
  </si>
  <si>
    <t>E450000005052</t>
  </si>
  <si>
    <t>B1500000151</t>
  </si>
  <si>
    <t>B1500000274</t>
  </si>
  <si>
    <t>B1500000012</t>
  </si>
  <si>
    <t>B1500000367</t>
  </si>
  <si>
    <t>E450000003960</t>
  </si>
  <si>
    <t>B1500000014</t>
  </si>
  <si>
    <t>B1500000331</t>
  </si>
  <si>
    <t>B1500066622</t>
  </si>
  <si>
    <t>B1500000532</t>
  </si>
  <si>
    <t>B1500000223</t>
  </si>
  <si>
    <t>B1500000695</t>
  </si>
  <si>
    <t>E450000000128</t>
  </si>
  <si>
    <t>B1500000087</t>
  </si>
  <si>
    <t>B1500000703</t>
  </si>
  <si>
    <t>B1500000084</t>
  </si>
  <si>
    <t>E450000054735</t>
  </si>
  <si>
    <t>E450000054736</t>
  </si>
  <si>
    <t>E450000054737</t>
  </si>
  <si>
    <t>E450000054738</t>
  </si>
  <si>
    <t>E450000054739</t>
  </si>
  <si>
    <t>B1500000298</t>
  </si>
  <si>
    <t>B1500000137</t>
  </si>
  <si>
    <t>E450000077002</t>
  </si>
  <si>
    <t>B1500040343</t>
  </si>
  <si>
    <t>B1500000021</t>
  </si>
  <si>
    <t>E450000004579</t>
  </si>
  <si>
    <t>B1500000471</t>
  </si>
  <si>
    <t>B1500007548</t>
  </si>
  <si>
    <t>E450000000652</t>
  </si>
  <si>
    <t>E450000000526</t>
  </si>
  <si>
    <t>B1500000060</t>
  </si>
  <si>
    <t>B1500000311</t>
  </si>
  <si>
    <t>B1500000790</t>
  </si>
  <si>
    <t>B1500000806</t>
  </si>
  <si>
    <t>B1500000874</t>
  </si>
  <si>
    <t>B1500000898</t>
  </si>
  <si>
    <t>B1500000860</t>
  </si>
  <si>
    <t>00101910370</t>
  </si>
  <si>
    <t>00107959207</t>
  </si>
  <si>
    <t>132992768</t>
  </si>
  <si>
    <t>132420128</t>
  </si>
  <si>
    <t>130395209</t>
  </si>
  <si>
    <t>130850151</t>
  </si>
  <si>
    <t>130776776</t>
  </si>
  <si>
    <t>130739902</t>
  </si>
  <si>
    <t>101098376</t>
  </si>
  <si>
    <t>131929249</t>
  </si>
  <si>
    <t>03102267295</t>
  </si>
  <si>
    <t>SANDRA M.LEROUX PICHARDO</t>
  </si>
  <si>
    <t>MATILDE EMILIA CRUZ PIMENTEL</t>
  </si>
  <si>
    <t>CARIBE REPUBLICA,SRL</t>
  </si>
  <si>
    <t>KUMAGGY,SRL</t>
  </si>
  <si>
    <t>TRASERMUL  C POR A</t>
  </si>
  <si>
    <t>IP EXPERT IPX, SRL</t>
  </si>
  <si>
    <t>CAPACITACION ESPECIALIZADA,SRL</t>
  </si>
  <si>
    <t>SERVICIOS INTEGRALES CORPORATIVOS T&amp;P,SRL</t>
  </si>
  <si>
    <t>EDITORA HOY, S.A.S</t>
  </si>
  <si>
    <t>DEVEL GROUP,SRL</t>
  </si>
  <si>
    <t>RAYSA ALTAGRACIA FRANCO MIRANDA</t>
  </si>
  <si>
    <t>COMPRA DE AGUA,04/8/2025</t>
  </si>
  <si>
    <t>COMPRA AGUA 18/08/2025</t>
  </si>
  <si>
    <t>COMPRA DE AGUA,25/08/2025</t>
  </si>
  <si>
    <t>COMPRA COMESTIBELS PARA CNSS</t>
  </si>
  <si>
    <t>SERV. PUBLICIDAD,AGO/25</t>
  </si>
  <si>
    <t>RENOV.LICENCIAS INF.2025-2026</t>
  </si>
  <si>
    <t>SFS PLANES COMPLEM.SEPT/2025</t>
  </si>
  <si>
    <t>SERVICIO JARDINERIA,AGO/25</t>
  </si>
  <si>
    <t>RECOGIDA DE BASURA,SEPT/25</t>
  </si>
  <si>
    <t>SERV. PUBLICIDAD,AGO/2025</t>
  </si>
  <si>
    <t>SERVICIO FUMIGACION,AGO/2025</t>
  </si>
  <si>
    <t>SEGURO DE VIDA EMPL.,SEPT/25</t>
  </si>
  <si>
    <t>ALQ.LOCAL CMN-O,SEPT/2025</t>
  </si>
  <si>
    <t>DIPLOMADO A COLABORADORES CNSS</t>
  </si>
  <si>
    <t>LOCAL OFIC. PISO 11, SEPT/2025</t>
  </si>
  <si>
    <t>AREA COMUNES,03/07-02/08</t>
  </si>
  <si>
    <t>OFICNA PISO 11. LA C.18/7-18/8</t>
  </si>
  <si>
    <t>OFICINA CNSS,03/07-02/08</t>
  </si>
  <si>
    <t>OFICNAS CMN-0,03/07-02/08</t>
  </si>
  <si>
    <t>OFICINAS CMR-1,06/07 - 06/08</t>
  </si>
  <si>
    <t>ALQ. ESTACIONAM.SEPT/2025</t>
  </si>
  <si>
    <t>COLOCACION PUBLICIDAD,AGO/25</t>
  </si>
  <si>
    <t>ALMUERZOS EMPL.CNSS,AGO/25</t>
  </si>
  <si>
    <t>CMR-II,01/08 AL 01/09/2025</t>
  </si>
  <si>
    <t>AGUA Y ALCANT.CMR-II,29/7-29/8</t>
  </si>
  <si>
    <t>ALQ. LOCAL ALMACEN,SEPT/2025</t>
  </si>
  <si>
    <t>AGUA Y ALCANT.CMR-I,AGO/25</t>
  </si>
  <si>
    <t>SERV. INTERNET, SEPT/2025</t>
  </si>
  <si>
    <t>RECOG. BASURA CMR-II,SEPT/25</t>
  </si>
  <si>
    <t>SERV. CATERING</t>
  </si>
  <si>
    <t>SERVICIOS DE CATERING</t>
  </si>
  <si>
    <t>RENOV. LICENCIAS 2025-2026</t>
  </si>
  <si>
    <t>ALQ. LOCAL CMR-II,JUN-AGO/2025</t>
  </si>
  <si>
    <t>TRANS. Y FUMIGAC. DOC. CNSS</t>
  </si>
  <si>
    <t>TRANS. Y  ACCESO DOC. CNSS</t>
  </si>
  <si>
    <t>TRANSP. Y ACCESO DOC.CNSS</t>
  </si>
  <si>
    <t>TRANSP. ACCESO  DOC.CNSS</t>
  </si>
  <si>
    <t>TRANSP. Y FUMIGAC. DOC.CNSS</t>
  </si>
  <si>
    <t>Informe mensual de Pagos a suplidores al 30 de septiembre 2025</t>
  </si>
  <si>
    <t>ALMACENAJE Y CUSTODIA DOC.AGO/25</t>
  </si>
  <si>
    <t>RENOVACION SUSCRIPC. PERIODICOS/2025-2026</t>
  </si>
  <si>
    <t>CONTRATACION DE SERV. NOTARIAL EN CNSS</t>
  </si>
  <si>
    <t>LEGALIZACION DE DOCUMENTOS EN CNSS</t>
  </si>
  <si>
    <t>LEGALIZACION DE CONTRATO EN CNSS</t>
  </si>
  <si>
    <t>COMPRA CAMARA Y ACCESORIOS PARA CNSS</t>
  </si>
  <si>
    <t>COMPRA DE AGUA,11/09/2025</t>
  </si>
  <si>
    <t>LEGALIZACION DOCUMENTOS EN CNSS</t>
  </si>
  <si>
    <t>COMPRA BOTON ELECTRONICO P/ASCENSORES</t>
  </si>
  <si>
    <t>AVANCE 20% SERV. AUDITORIA INTERNA CNSS</t>
  </si>
  <si>
    <t>Enc. Dpto de Contabilidad</t>
  </si>
  <si>
    <t>Juan Carlos Tejada M.</t>
  </si>
  <si>
    <t>Enc. Dirección Administrativa y Financiera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</si>
</sst>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#,##0.00;[Red]#,##0.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9"/>
      <color theme="1"/>
      <name val="Segoe UI"/>
      <family val="2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57">
    <xf numFmtId="0" fontId="0" fillId="0" borderId="0" xfId="0"/>
    <xf numFmtId="0" fontId="1" fillId="0" borderId="0" xfId="2"/>
    <xf numFmtId="0" fontId="3" fillId="0" borderId="0" xfId="2" applyFont="1" applyAlignment="1"/>
    <xf numFmtId="0" fontId="1" fillId="0" borderId="0" xfId="2" applyAlignment="1">
      <alignment vertical="center"/>
    </xf>
    <xf numFmtId="0" fontId="1" fillId="0" borderId="0" xfId="2" applyFill="1"/>
    <xf numFmtId="0" fontId="1" fillId="0" borderId="0" xfId="2" applyAlignment="1">
      <alignment horizontal="center"/>
    </xf>
    <xf numFmtId="0" fontId="1" fillId="0" borderId="0" xfId="2" applyAlignment="1">
      <alignment horizontal="left"/>
    </xf>
    <xf numFmtId="0" fontId="1" fillId="0" borderId="0" xfId="2" applyFont="1" applyAlignment="1">
      <alignment vertical="center"/>
    </xf>
    <xf numFmtId="0" fontId="1" fillId="0" borderId="0" xfId="2" applyFont="1" applyFill="1"/>
    <xf numFmtId="0" fontId="1" fillId="0" borderId="0" xfId="2" applyFont="1"/>
    <xf numFmtId="39" fontId="1" fillId="0" borderId="0" xfId="2" applyNumberFormat="1" applyFont="1" applyBorder="1"/>
    <xf numFmtId="0" fontId="1" fillId="0" borderId="0" xfId="2" applyFont="1" applyBorder="1"/>
    <xf numFmtId="0" fontId="1" fillId="0" borderId="0" xfId="2" applyFont="1" applyBorder="1" applyAlignment="1">
      <alignment horizontal="center"/>
    </xf>
    <xf numFmtId="39" fontId="1" fillId="0" borderId="0" xfId="2" applyNumberFormat="1" applyFont="1"/>
    <xf numFmtId="0" fontId="1" fillId="0" borderId="0" xfId="2" applyFont="1" applyAlignment="1">
      <alignment horizontal="center"/>
    </xf>
    <xf numFmtId="0" fontId="2" fillId="0" borderId="0" xfId="2" applyFont="1" applyBorder="1" applyAlignment="1">
      <alignment horizontal="left" vertical="center"/>
    </xf>
    <xf numFmtId="0" fontId="2" fillId="0" borderId="0" xfId="2" applyFont="1" applyBorder="1" applyAlignment="1">
      <alignment horizontal="center" vertical="center"/>
    </xf>
    <xf numFmtId="0" fontId="1" fillId="0" borderId="0" xfId="2" applyFont="1" applyBorder="1" applyAlignment="1">
      <alignment horizontal="left" vertical="center" indent="1"/>
    </xf>
    <xf numFmtId="0" fontId="2" fillId="0" borderId="0" xfId="2" applyFont="1" applyBorder="1" applyAlignment="1">
      <alignment horizontal="center"/>
    </xf>
    <xf numFmtId="0" fontId="2" fillId="0" borderId="0" xfId="2" applyFont="1" applyBorder="1" applyAlignment="1">
      <alignment horizontal="left"/>
    </xf>
    <xf numFmtId="0" fontId="2" fillId="0" borderId="0" xfId="2" applyFont="1" applyBorder="1" applyAlignment="1"/>
    <xf numFmtId="0" fontId="2" fillId="2" borderId="2" xfId="2" applyFont="1" applyFill="1" applyBorder="1" applyAlignment="1">
      <alignment horizontal="left" vertical="center" wrapText="1"/>
    </xf>
    <xf numFmtId="0" fontId="2" fillId="2" borderId="2" xfId="2" applyFont="1" applyFill="1" applyBorder="1" applyAlignment="1">
      <alignment horizontal="center" vertical="center" wrapText="1"/>
    </xf>
    <xf numFmtId="0" fontId="2" fillId="2" borderId="2" xfId="2" applyFont="1" applyFill="1" applyBorder="1" applyAlignment="1">
      <alignment horizontal="right" vertical="center" wrapText="1"/>
    </xf>
    <xf numFmtId="0" fontId="2" fillId="2" borderId="2" xfId="2" applyFont="1" applyFill="1" applyBorder="1" applyAlignment="1">
      <alignment vertical="center"/>
    </xf>
    <xf numFmtId="39" fontId="2" fillId="2" borderId="2" xfId="2" applyNumberFormat="1" applyFont="1" applyFill="1" applyBorder="1"/>
    <xf numFmtId="43" fontId="0" fillId="0" borderId="2" xfId="1" applyFont="1" applyFill="1" applyBorder="1" applyAlignment="1">
      <alignment horizontal="center"/>
    </xf>
    <xf numFmtId="0" fontId="0" fillId="0" borderId="2" xfId="2" applyFont="1" applyFill="1" applyBorder="1" applyAlignment="1">
      <alignment horizontal="center"/>
    </xf>
    <xf numFmtId="43" fontId="0" fillId="2" borderId="2" xfId="1" applyFont="1" applyFill="1" applyBorder="1" applyAlignment="1">
      <alignment horizontal="center"/>
    </xf>
    <xf numFmtId="0" fontId="0" fillId="2" borderId="2" xfId="2" applyFont="1" applyFill="1" applyBorder="1" applyAlignment="1">
      <alignment horizontal="center"/>
    </xf>
    <xf numFmtId="0" fontId="0" fillId="0" borderId="2" xfId="0" applyFill="1" applyBorder="1" applyAlignment="1">
      <alignment vertical="center"/>
    </xf>
    <xf numFmtId="164" fontId="0" fillId="0" borderId="2" xfId="0" applyNumberFormat="1" applyFill="1" applyBorder="1" applyAlignment="1">
      <alignment vertical="center"/>
    </xf>
    <xf numFmtId="43" fontId="0" fillId="0" borderId="2" xfId="1" applyFont="1" applyFill="1" applyBorder="1" applyAlignment="1">
      <alignment horizontal="center" vertical="center"/>
    </xf>
    <xf numFmtId="14" fontId="0" fillId="0" borderId="2" xfId="2" applyNumberFormat="1" applyFont="1" applyFill="1" applyBorder="1" applyAlignment="1">
      <alignment horizontal="center" vertical="center"/>
    </xf>
    <xf numFmtId="0" fontId="0" fillId="0" borderId="2" xfId="2" applyFont="1" applyFill="1" applyBorder="1" applyAlignment="1">
      <alignment horizontal="center" vertical="center"/>
    </xf>
    <xf numFmtId="0" fontId="5" fillId="2" borderId="2" xfId="2" applyFont="1" applyFill="1" applyBorder="1" applyAlignment="1">
      <alignment horizontal="center" vertical="center" wrapText="1"/>
    </xf>
    <xf numFmtId="14" fontId="0" fillId="0" borderId="2" xfId="0" applyNumberFormat="1" applyFill="1" applyBorder="1" applyAlignment="1">
      <alignment vertical="center"/>
    </xf>
    <xf numFmtId="4" fontId="0" fillId="0" borderId="2" xfId="0" applyNumberForma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164" fontId="6" fillId="0" borderId="2" xfId="0" applyNumberFormat="1" applyFont="1" applyFill="1" applyBorder="1" applyAlignment="1">
      <alignment vertical="center"/>
    </xf>
    <xf numFmtId="164" fontId="0" fillId="0" borderId="2" xfId="0" applyNumberFormat="1" applyFont="1" applyFill="1" applyBorder="1" applyAlignment="1">
      <alignment vertical="center"/>
    </xf>
    <xf numFmtId="14" fontId="1" fillId="0" borderId="2" xfId="0" applyNumberFormat="1" applyFont="1" applyFill="1" applyBorder="1" applyAlignment="1">
      <alignment vertical="center"/>
    </xf>
    <xf numFmtId="164" fontId="1" fillId="0" borderId="2" xfId="0" applyNumberFormat="1" applyFont="1" applyFill="1" applyBorder="1" applyAlignment="1">
      <alignment vertical="center"/>
    </xf>
    <xf numFmtId="43" fontId="1" fillId="0" borderId="2" xfId="1" applyFont="1" applyFill="1" applyBorder="1" applyAlignment="1">
      <alignment horizontal="center"/>
    </xf>
    <xf numFmtId="14" fontId="1" fillId="0" borderId="2" xfId="2" applyNumberFormat="1" applyFont="1" applyFill="1" applyBorder="1" applyAlignment="1">
      <alignment horizontal="center" vertical="center"/>
    </xf>
    <xf numFmtId="0" fontId="1" fillId="0" borderId="2" xfId="2" applyFont="1" applyFill="1" applyBorder="1" applyAlignment="1">
      <alignment horizontal="center"/>
    </xf>
    <xf numFmtId="0" fontId="7" fillId="0" borderId="2" xfId="0" applyFont="1" applyFill="1" applyBorder="1" applyAlignment="1">
      <alignment vertical="center"/>
    </xf>
    <xf numFmtId="0" fontId="0" fillId="0" borderId="0" xfId="2" applyFont="1" applyAlignment="1">
      <alignment horizontal="left"/>
    </xf>
    <xf numFmtId="0" fontId="1" fillId="0" borderId="0" xfId="2" applyAlignment="1">
      <alignment horizontal="left"/>
    </xf>
    <xf numFmtId="0" fontId="5" fillId="0" borderId="0" xfId="2" applyFont="1" applyAlignment="1">
      <alignment horizontal="right"/>
    </xf>
    <xf numFmtId="0" fontId="0" fillId="0" borderId="0" xfId="2" applyFont="1" applyAlignment="1">
      <alignment horizontal="right"/>
    </xf>
    <xf numFmtId="0" fontId="1" fillId="0" borderId="0" xfId="2" applyFont="1" applyAlignment="1">
      <alignment horizontal="right"/>
    </xf>
    <xf numFmtId="0" fontId="3" fillId="0" borderId="0" xfId="2" applyFont="1" applyAlignment="1">
      <alignment horizontal="center" wrapText="1"/>
    </xf>
    <xf numFmtId="0" fontId="2" fillId="0" borderId="0" xfId="2" applyFont="1" applyAlignment="1">
      <alignment horizontal="center"/>
    </xf>
    <xf numFmtId="0" fontId="2" fillId="0" borderId="1" xfId="2" applyFont="1" applyBorder="1" applyAlignment="1">
      <alignment horizontal="center"/>
    </xf>
    <xf numFmtId="0" fontId="2" fillId="2" borderId="2" xfId="2" applyFont="1" applyFill="1" applyBorder="1" applyAlignment="1">
      <alignment horizontal="center" vertical="center"/>
    </xf>
    <xf numFmtId="0" fontId="5" fillId="0" borderId="0" xfId="2" applyFont="1" applyAlignment="1">
      <alignment horizontal="left"/>
    </xf>
  </cellXfs>
  <cellStyles count="4">
    <cellStyle name="Comma" xfId="1" builtinId="3"/>
    <cellStyle name="Millares 2" xf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3144952</xdr:colOff>
      <xdr:row>0</xdr:row>
      <xdr:rowOff>161925</xdr:rowOff>
    </xdr:from>
    <xdr:ext cx="1209675" cy="943996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1027" y="161925"/>
          <a:ext cx="1209675" cy="94399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7:N108"/>
  <sheetViews>
    <sheetView showGridLines="0" tabSelected="1" view="pageBreakPreview" topLeftCell="A55" zoomScaleNormal="112" zoomScaleSheetLayoutView="100" workbookViewId="0">
      <selection activeCell="I69" sqref="I69"/>
    </sheetView>
  </sheetViews>
  <sheetFormatPr defaultColWidth="11.42578125" defaultRowHeight="15" x14ac:dyDescent="0.25"/>
  <cols>
    <col min="1" max="1" width="3" style="1" customWidth="1"/>
    <col min="2" max="2" width="20.42578125" style="6" bestFit="1" customWidth="1"/>
    <col min="3" max="3" width="13.28515625" style="5" customWidth="1"/>
    <col min="4" max="4" width="14.28515625" style="5" customWidth="1"/>
    <col min="5" max="5" width="44" style="6" bestFit="1" customWidth="1"/>
    <col min="6" max="6" width="44.140625" style="1" bestFit="1" customWidth="1"/>
    <col min="7" max="7" width="14.42578125" style="1" customWidth="1"/>
    <col min="8" max="8" width="13.85546875" style="1" customWidth="1"/>
    <col min="9" max="9" width="10.85546875" style="5" customWidth="1"/>
    <col min="10" max="10" width="12.85546875" style="5" bestFit="1" customWidth="1"/>
    <col min="11" max="11" width="8.42578125" style="5" customWidth="1"/>
    <col min="12" max="12" width="12.7109375" style="1" bestFit="1" customWidth="1"/>
    <col min="13" max="16384" width="11.42578125" style="1"/>
  </cols>
  <sheetData>
    <row r="7" spans="2:12" ht="28.5" customHeight="1" x14ac:dyDescent="0.45">
      <c r="B7" s="52" t="s">
        <v>0</v>
      </c>
      <c r="C7" s="52"/>
      <c r="D7" s="52"/>
      <c r="E7" s="52"/>
      <c r="F7" s="52"/>
      <c r="G7" s="52"/>
      <c r="H7" s="52"/>
      <c r="I7" s="52"/>
      <c r="J7" s="52"/>
      <c r="K7" s="52"/>
      <c r="L7" s="2"/>
    </row>
    <row r="8" spans="2:12" x14ac:dyDescent="0.25">
      <c r="B8" s="53" t="s">
        <v>187</v>
      </c>
      <c r="C8" s="53"/>
      <c r="D8" s="53"/>
      <c r="E8" s="53"/>
      <c r="F8" s="53"/>
      <c r="G8" s="53"/>
      <c r="H8" s="53"/>
      <c r="I8" s="53"/>
      <c r="J8" s="53"/>
      <c r="K8" s="53"/>
    </row>
    <row r="9" spans="2:12" x14ac:dyDescent="0.25">
      <c r="B9" s="54" t="s">
        <v>1</v>
      </c>
      <c r="C9" s="54"/>
      <c r="D9" s="54"/>
      <c r="E9" s="54"/>
      <c r="F9" s="54"/>
      <c r="G9" s="54"/>
      <c r="H9" s="54"/>
      <c r="I9" s="54"/>
      <c r="J9" s="54"/>
      <c r="K9" s="54"/>
    </row>
    <row r="10" spans="2:12" s="3" customFormat="1" ht="30" x14ac:dyDescent="0.25">
      <c r="B10" s="21" t="s">
        <v>2</v>
      </c>
      <c r="C10" s="22" t="s">
        <v>3</v>
      </c>
      <c r="D10" s="35" t="s">
        <v>18</v>
      </c>
      <c r="E10" s="21" t="s">
        <v>4</v>
      </c>
      <c r="F10" s="21" t="s">
        <v>5</v>
      </c>
      <c r="G10" s="23" t="s">
        <v>6</v>
      </c>
      <c r="H10" s="23" t="s">
        <v>7</v>
      </c>
      <c r="I10" s="22" t="s">
        <v>8</v>
      </c>
      <c r="J10" s="22" t="s">
        <v>9</v>
      </c>
      <c r="K10" s="22" t="s">
        <v>10</v>
      </c>
      <c r="L10" s="7"/>
    </row>
    <row r="11" spans="2:12" s="4" customFormat="1" x14ac:dyDescent="0.25">
      <c r="B11" s="30" t="s">
        <v>77</v>
      </c>
      <c r="C11" s="36">
        <f>DATE(2025,9,1)</f>
        <v>45901</v>
      </c>
      <c r="D11" s="30" t="s">
        <v>29</v>
      </c>
      <c r="E11" s="30" t="s">
        <v>33</v>
      </c>
      <c r="F11" s="30" t="s">
        <v>188</v>
      </c>
      <c r="G11" s="31">
        <v>58333.32</v>
      </c>
      <c r="H11" s="31">
        <v>58333.32</v>
      </c>
      <c r="I11" s="32">
        <f>+G11-H11</f>
        <v>0</v>
      </c>
      <c r="J11" s="33">
        <v>45930</v>
      </c>
      <c r="K11" s="34" t="s">
        <v>11</v>
      </c>
      <c r="L11" s="8"/>
    </row>
    <row r="12" spans="2:12" s="4" customFormat="1" x14ac:dyDescent="0.25">
      <c r="B12" s="30" t="s">
        <v>78</v>
      </c>
      <c r="C12" s="36">
        <f t="shared" ref="C12:C16" si="0">DATE(2025,9,1)</f>
        <v>45901</v>
      </c>
      <c r="D12" s="30" t="s">
        <v>64</v>
      </c>
      <c r="E12" s="30" t="s">
        <v>68</v>
      </c>
      <c r="F12" s="30" t="s">
        <v>189</v>
      </c>
      <c r="G12" s="31">
        <v>6200</v>
      </c>
      <c r="H12" s="31">
        <v>6200</v>
      </c>
      <c r="I12" s="26">
        <f>+G12-H12</f>
        <v>0</v>
      </c>
      <c r="J12" s="33">
        <v>45930</v>
      </c>
      <c r="K12" s="27" t="s">
        <v>11</v>
      </c>
      <c r="L12" s="8"/>
    </row>
    <row r="13" spans="2:12" s="4" customFormat="1" x14ac:dyDescent="0.25">
      <c r="B13" s="30" t="s">
        <v>79</v>
      </c>
      <c r="C13" s="36">
        <f t="shared" si="0"/>
        <v>45901</v>
      </c>
      <c r="D13" s="30" t="s">
        <v>66</v>
      </c>
      <c r="E13" s="30" t="s">
        <v>70</v>
      </c>
      <c r="F13" s="30" t="s">
        <v>190</v>
      </c>
      <c r="G13" s="31">
        <v>7080</v>
      </c>
      <c r="H13" s="31">
        <v>7080</v>
      </c>
      <c r="I13" s="26">
        <f t="shared" ref="I13:I65" si="1">+G13-H13</f>
        <v>0</v>
      </c>
      <c r="J13" s="33">
        <v>45930</v>
      </c>
      <c r="K13" s="27" t="s">
        <v>11</v>
      </c>
      <c r="L13" s="8"/>
    </row>
    <row r="14" spans="2:12" s="4" customFormat="1" x14ac:dyDescent="0.25">
      <c r="B14" s="30" t="s">
        <v>80</v>
      </c>
      <c r="C14" s="36">
        <f t="shared" si="0"/>
        <v>45901</v>
      </c>
      <c r="D14" s="30" t="s">
        <v>66</v>
      </c>
      <c r="E14" s="30" t="s">
        <v>70</v>
      </c>
      <c r="F14" s="30" t="s">
        <v>190</v>
      </c>
      <c r="G14" s="31">
        <v>10620</v>
      </c>
      <c r="H14" s="31">
        <v>10620</v>
      </c>
      <c r="I14" s="26">
        <f t="shared" si="1"/>
        <v>0</v>
      </c>
      <c r="J14" s="33">
        <v>45930</v>
      </c>
      <c r="K14" s="34" t="s">
        <v>11</v>
      </c>
      <c r="L14" s="8"/>
    </row>
    <row r="15" spans="2:12" s="4" customFormat="1" x14ac:dyDescent="0.25">
      <c r="B15" s="30" t="s">
        <v>81</v>
      </c>
      <c r="C15" s="36">
        <f t="shared" si="0"/>
        <v>45901</v>
      </c>
      <c r="D15" s="30" t="s">
        <v>127</v>
      </c>
      <c r="E15" s="30" t="s">
        <v>138</v>
      </c>
      <c r="F15" s="30" t="s">
        <v>191</v>
      </c>
      <c r="G15" s="31">
        <v>81420</v>
      </c>
      <c r="H15" s="31">
        <v>81420</v>
      </c>
      <c r="I15" s="26">
        <f t="shared" si="1"/>
        <v>0</v>
      </c>
      <c r="J15" s="33">
        <v>45930</v>
      </c>
      <c r="K15" s="27" t="s">
        <v>11</v>
      </c>
      <c r="L15" s="8"/>
    </row>
    <row r="16" spans="2:12" s="4" customFormat="1" x14ac:dyDescent="0.25">
      <c r="B16" s="30" t="s">
        <v>82</v>
      </c>
      <c r="C16" s="36">
        <f t="shared" si="0"/>
        <v>45901</v>
      </c>
      <c r="D16" s="30" t="s">
        <v>128</v>
      </c>
      <c r="E16" s="30" t="s">
        <v>139</v>
      </c>
      <c r="F16" s="30" t="s">
        <v>192</v>
      </c>
      <c r="G16" s="31">
        <v>28320</v>
      </c>
      <c r="H16" s="31">
        <v>28320</v>
      </c>
      <c r="I16" s="26">
        <f t="shared" si="1"/>
        <v>0</v>
      </c>
      <c r="J16" s="33">
        <v>45930</v>
      </c>
      <c r="K16" s="27" t="s">
        <v>11</v>
      </c>
      <c r="L16" s="8"/>
    </row>
    <row r="17" spans="2:12" s="4" customFormat="1" x14ac:dyDescent="0.25">
      <c r="B17" s="30" t="s">
        <v>83</v>
      </c>
      <c r="C17" s="36">
        <f>DATE(2025,9,2)</f>
        <v>45902</v>
      </c>
      <c r="D17" s="30" t="s">
        <v>129</v>
      </c>
      <c r="E17" s="30" t="s">
        <v>140</v>
      </c>
      <c r="F17" s="30" t="s">
        <v>193</v>
      </c>
      <c r="G17" s="31">
        <v>109383.64</v>
      </c>
      <c r="H17" s="31">
        <v>109383.64</v>
      </c>
      <c r="I17" s="26">
        <f t="shared" si="1"/>
        <v>0</v>
      </c>
      <c r="J17" s="33">
        <v>45930</v>
      </c>
      <c r="K17" s="34" t="s">
        <v>11</v>
      </c>
      <c r="L17" s="8"/>
    </row>
    <row r="18" spans="2:12" s="4" customFormat="1" x14ac:dyDescent="0.25">
      <c r="B18" s="30" t="s">
        <v>84</v>
      </c>
      <c r="C18" s="36">
        <f>DATE(2025,9,3)</f>
        <v>45903</v>
      </c>
      <c r="D18" s="30" t="s">
        <v>50</v>
      </c>
      <c r="E18" s="30" t="s">
        <v>56</v>
      </c>
      <c r="F18" s="30" t="s">
        <v>149</v>
      </c>
      <c r="G18" s="31">
        <v>780</v>
      </c>
      <c r="H18" s="31">
        <v>780</v>
      </c>
      <c r="I18" s="26">
        <f t="shared" si="1"/>
        <v>0</v>
      </c>
      <c r="J18" s="33">
        <v>45930</v>
      </c>
      <c r="K18" s="27" t="s">
        <v>11</v>
      </c>
      <c r="L18" s="8"/>
    </row>
    <row r="19" spans="2:12" s="4" customFormat="1" x14ac:dyDescent="0.25">
      <c r="B19" s="30" t="s">
        <v>85</v>
      </c>
      <c r="C19" s="36">
        <f t="shared" ref="C19:C24" si="2">DATE(2025,9,3)</f>
        <v>45903</v>
      </c>
      <c r="D19" s="30" t="s">
        <v>50</v>
      </c>
      <c r="E19" s="30" t="s">
        <v>56</v>
      </c>
      <c r="F19" s="30" t="s">
        <v>194</v>
      </c>
      <c r="G19" s="31">
        <v>2700</v>
      </c>
      <c r="H19" s="31">
        <v>2700</v>
      </c>
      <c r="I19" s="26">
        <f t="shared" si="1"/>
        <v>0</v>
      </c>
      <c r="J19" s="33">
        <v>45930</v>
      </c>
      <c r="K19" s="27" t="s">
        <v>11</v>
      </c>
      <c r="L19" s="8"/>
    </row>
    <row r="20" spans="2:12" s="4" customFormat="1" x14ac:dyDescent="0.25">
      <c r="B20" s="30" t="s">
        <v>86</v>
      </c>
      <c r="C20" s="36">
        <f t="shared" si="2"/>
        <v>45903</v>
      </c>
      <c r="D20" s="30" t="s">
        <v>50</v>
      </c>
      <c r="E20" s="30" t="s">
        <v>56</v>
      </c>
      <c r="F20" s="30" t="s">
        <v>150</v>
      </c>
      <c r="G20" s="31">
        <v>8100</v>
      </c>
      <c r="H20" s="31">
        <v>8100</v>
      </c>
      <c r="I20" s="26">
        <f t="shared" si="1"/>
        <v>0</v>
      </c>
      <c r="J20" s="33">
        <v>45930</v>
      </c>
      <c r="K20" s="34" t="s">
        <v>11</v>
      </c>
      <c r="L20" s="8"/>
    </row>
    <row r="21" spans="2:12" s="4" customFormat="1" x14ac:dyDescent="0.25">
      <c r="B21" s="30" t="s">
        <v>87</v>
      </c>
      <c r="C21" s="36">
        <f t="shared" si="2"/>
        <v>45903</v>
      </c>
      <c r="D21" s="30" t="s">
        <v>50</v>
      </c>
      <c r="E21" s="30" t="s">
        <v>56</v>
      </c>
      <c r="F21" s="30" t="s">
        <v>150</v>
      </c>
      <c r="G21" s="31">
        <v>2580</v>
      </c>
      <c r="H21" s="31">
        <v>2580</v>
      </c>
      <c r="I21" s="26">
        <f t="shared" si="1"/>
        <v>0</v>
      </c>
      <c r="J21" s="33">
        <v>45930</v>
      </c>
      <c r="K21" s="27" t="s">
        <v>11</v>
      </c>
      <c r="L21" s="8"/>
    </row>
    <row r="22" spans="2:12" s="4" customFormat="1" x14ac:dyDescent="0.25">
      <c r="B22" s="30" t="s">
        <v>88</v>
      </c>
      <c r="C22" s="36">
        <f t="shared" si="2"/>
        <v>45903</v>
      </c>
      <c r="D22" s="30" t="s">
        <v>50</v>
      </c>
      <c r="E22" s="30" t="s">
        <v>56</v>
      </c>
      <c r="F22" s="30" t="s">
        <v>151</v>
      </c>
      <c r="G22" s="31">
        <v>2580</v>
      </c>
      <c r="H22" s="31">
        <v>2580</v>
      </c>
      <c r="I22" s="26">
        <f t="shared" si="1"/>
        <v>0</v>
      </c>
      <c r="J22" s="33">
        <v>45930</v>
      </c>
      <c r="K22" s="27" t="s">
        <v>11</v>
      </c>
      <c r="L22" s="8"/>
    </row>
    <row r="23" spans="2:12" s="4" customFormat="1" x14ac:dyDescent="0.25">
      <c r="B23" s="30" t="s">
        <v>89</v>
      </c>
      <c r="C23" s="36">
        <f t="shared" si="2"/>
        <v>45903</v>
      </c>
      <c r="D23" s="30" t="s">
        <v>38</v>
      </c>
      <c r="E23" s="30" t="s">
        <v>40</v>
      </c>
      <c r="F23" s="30" t="s">
        <v>72</v>
      </c>
      <c r="G23" s="31">
        <v>5797.94</v>
      </c>
      <c r="H23" s="31">
        <v>5797.94</v>
      </c>
      <c r="I23" s="26">
        <f t="shared" si="1"/>
        <v>0</v>
      </c>
      <c r="J23" s="33">
        <v>45930</v>
      </c>
      <c r="K23" s="34" t="s">
        <v>11</v>
      </c>
      <c r="L23" s="8"/>
    </row>
    <row r="24" spans="2:12" s="4" customFormat="1" x14ac:dyDescent="0.25">
      <c r="B24" s="30" t="s">
        <v>90</v>
      </c>
      <c r="C24" s="36">
        <f t="shared" si="2"/>
        <v>45903</v>
      </c>
      <c r="D24" s="30" t="s">
        <v>130</v>
      </c>
      <c r="E24" s="30" t="s">
        <v>141</v>
      </c>
      <c r="F24" s="30" t="s">
        <v>152</v>
      </c>
      <c r="G24" s="37">
        <v>126910</v>
      </c>
      <c r="H24" s="37">
        <v>126910</v>
      </c>
      <c r="I24" s="26">
        <f t="shared" si="1"/>
        <v>0</v>
      </c>
      <c r="J24" s="33">
        <v>45930</v>
      </c>
      <c r="K24" s="27" t="s">
        <v>11</v>
      </c>
      <c r="L24" s="8"/>
    </row>
    <row r="25" spans="2:12" s="4" customFormat="1" x14ac:dyDescent="0.25">
      <c r="B25" s="30" t="s">
        <v>91</v>
      </c>
      <c r="C25" s="36">
        <f>DATE(2025,9,5)</f>
        <v>45905</v>
      </c>
      <c r="D25" s="30" t="s">
        <v>131</v>
      </c>
      <c r="E25" s="30" t="s">
        <v>142</v>
      </c>
      <c r="F25" s="30" t="s">
        <v>153</v>
      </c>
      <c r="G25" s="31">
        <v>50000</v>
      </c>
      <c r="H25" s="31">
        <v>50000</v>
      </c>
      <c r="I25" s="26">
        <f t="shared" si="1"/>
        <v>0</v>
      </c>
      <c r="J25" s="33">
        <v>45930</v>
      </c>
      <c r="K25" s="27" t="s">
        <v>11</v>
      </c>
      <c r="L25" s="8"/>
    </row>
    <row r="26" spans="2:12" s="4" customFormat="1" x14ac:dyDescent="0.25">
      <c r="B26" s="30" t="s">
        <v>92</v>
      </c>
      <c r="C26" s="36">
        <f t="shared" ref="C26:C27" si="3">DATE(2025,9,5)</f>
        <v>45905</v>
      </c>
      <c r="D26" s="30" t="s">
        <v>128</v>
      </c>
      <c r="E26" s="30" t="s">
        <v>139</v>
      </c>
      <c r="F26" s="30" t="s">
        <v>195</v>
      </c>
      <c r="G26" s="31">
        <v>17700</v>
      </c>
      <c r="H26" s="31">
        <v>17700</v>
      </c>
      <c r="I26" s="26">
        <f t="shared" si="1"/>
        <v>0</v>
      </c>
      <c r="J26" s="33">
        <v>45930</v>
      </c>
      <c r="K26" s="34" t="s">
        <v>11</v>
      </c>
      <c r="L26" s="8"/>
    </row>
    <row r="27" spans="2:12" s="4" customFormat="1" x14ac:dyDescent="0.25">
      <c r="B27" s="30" t="s">
        <v>93</v>
      </c>
      <c r="C27" s="36">
        <f t="shared" si="3"/>
        <v>45905</v>
      </c>
      <c r="D27" s="30" t="s">
        <v>132</v>
      </c>
      <c r="E27" s="30" t="s">
        <v>143</v>
      </c>
      <c r="F27" s="30" t="s">
        <v>154</v>
      </c>
      <c r="G27" s="31">
        <v>378527.06</v>
      </c>
      <c r="H27" s="31">
        <v>378527.06</v>
      </c>
      <c r="I27" s="26">
        <f t="shared" si="1"/>
        <v>0</v>
      </c>
      <c r="J27" s="33">
        <v>45930</v>
      </c>
      <c r="K27" s="27" t="s">
        <v>11</v>
      </c>
      <c r="L27" s="8"/>
    </row>
    <row r="28" spans="2:12" s="4" customFormat="1" x14ac:dyDescent="0.25">
      <c r="B28" s="30" t="s">
        <v>94</v>
      </c>
      <c r="C28" s="36">
        <f>DATE(2025,9,8)</f>
        <v>45908</v>
      </c>
      <c r="D28" s="30" t="s">
        <v>51</v>
      </c>
      <c r="E28" s="30" t="s">
        <v>57</v>
      </c>
      <c r="F28" s="30" t="s">
        <v>155</v>
      </c>
      <c r="G28" s="31">
        <v>379019</v>
      </c>
      <c r="H28" s="31">
        <v>379019</v>
      </c>
      <c r="I28" s="26">
        <f t="shared" si="1"/>
        <v>0</v>
      </c>
      <c r="J28" s="33">
        <v>45930</v>
      </c>
      <c r="K28" s="27" t="s">
        <v>11</v>
      </c>
      <c r="L28" s="8"/>
    </row>
    <row r="29" spans="2:12" s="4" customFormat="1" x14ac:dyDescent="0.25">
      <c r="B29" s="30" t="s">
        <v>95</v>
      </c>
      <c r="C29" s="36">
        <f t="shared" ref="C29:C30" si="4">DATE(2025,9,8)</f>
        <v>45908</v>
      </c>
      <c r="D29" s="30" t="s">
        <v>67</v>
      </c>
      <c r="E29" s="30" t="s">
        <v>71</v>
      </c>
      <c r="F29" s="30" t="s">
        <v>196</v>
      </c>
      <c r="G29" s="31">
        <v>40120</v>
      </c>
      <c r="H29" s="31">
        <v>40120</v>
      </c>
      <c r="I29" s="26">
        <f t="shared" si="1"/>
        <v>0</v>
      </c>
      <c r="J29" s="33">
        <v>45930</v>
      </c>
      <c r="K29" s="34" t="s">
        <v>11</v>
      </c>
      <c r="L29" s="8"/>
    </row>
    <row r="30" spans="2:12" s="4" customFormat="1" x14ac:dyDescent="0.25">
      <c r="B30" s="30" t="s">
        <v>96</v>
      </c>
      <c r="C30" s="36">
        <f t="shared" si="4"/>
        <v>45908</v>
      </c>
      <c r="D30" s="30" t="s">
        <v>52</v>
      </c>
      <c r="E30" s="30" t="s">
        <v>58</v>
      </c>
      <c r="F30" s="30" t="s">
        <v>156</v>
      </c>
      <c r="G30" s="31">
        <v>11151</v>
      </c>
      <c r="H30" s="31">
        <v>11151</v>
      </c>
      <c r="I30" s="26">
        <f t="shared" si="1"/>
        <v>0</v>
      </c>
      <c r="J30" s="33">
        <v>45930</v>
      </c>
      <c r="K30" s="27" t="s">
        <v>11</v>
      </c>
      <c r="L30" s="8"/>
    </row>
    <row r="31" spans="2:12" s="4" customFormat="1" x14ac:dyDescent="0.25">
      <c r="B31" s="30" t="s">
        <v>97</v>
      </c>
      <c r="C31" s="36">
        <f>DATE(2025,9,11)</f>
        <v>45911</v>
      </c>
      <c r="D31" s="30" t="s">
        <v>48</v>
      </c>
      <c r="E31" s="30" t="s">
        <v>54</v>
      </c>
      <c r="F31" s="30" t="s">
        <v>157</v>
      </c>
      <c r="G31" s="31">
        <v>6300</v>
      </c>
      <c r="H31" s="31">
        <v>6300</v>
      </c>
      <c r="I31" s="26">
        <f t="shared" si="1"/>
        <v>0</v>
      </c>
      <c r="J31" s="33">
        <v>45930</v>
      </c>
      <c r="K31" s="27" t="s">
        <v>11</v>
      </c>
      <c r="L31" s="8"/>
    </row>
    <row r="32" spans="2:12" s="4" customFormat="1" x14ac:dyDescent="0.25">
      <c r="B32" s="30" t="s">
        <v>98</v>
      </c>
      <c r="C32" s="36">
        <f t="shared" ref="C32:C33" si="5">DATE(2025,9,11)</f>
        <v>45911</v>
      </c>
      <c r="D32" s="30" t="s">
        <v>31</v>
      </c>
      <c r="E32" s="30" t="s">
        <v>35</v>
      </c>
      <c r="F32" s="30" t="s">
        <v>158</v>
      </c>
      <c r="G32" s="31">
        <v>50000</v>
      </c>
      <c r="H32" s="31">
        <v>50000</v>
      </c>
      <c r="I32" s="26">
        <f t="shared" si="1"/>
        <v>0</v>
      </c>
      <c r="J32" s="33">
        <v>45930</v>
      </c>
      <c r="K32" s="27" t="s">
        <v>11</v>
      </c>
      <c r="L32" s="8"/>
    </row>
    <row r="33" spans="2:12" s="4" customFormat="1" x14ac:dyDescent="0.25">
      <c r="B33" s="30" t="s">
        <v>99</v>
      </c>
      <c r="C33" s="36">
        <f t="shared" si="5"/>
        <v>45911</v>
      </c>
      <c r="D33" s="30" t="s">
        <v>30</v>
      </c>
      <c r="E33" s="30" t="s">
        <v>34</v>
      </c>
      <c r="F33" s="30" t="s">
        <v>158</v>
      </c>
      <c r="G33" s="31">
        <v>50000</v>
      </c>
      <c r="H33" s="31">
        <v>50000</v>
      </c>
      <c r="I33" s="26">
        <f t="shared" si="1"/>
        <v>0</v>
      </c>
      <c r="J33" s="33">
        <v>45930</v>
      </c>
      <c r="K33" s="27" t="s">
        <v>11</v>
      </c>
      <c r="L33" s="8"/>
    </row>
    <row r="34" spans="2:12" s="4" customFormat="1" x14ac:dyDescent="0.25">
      <c r="B34" s="30" t="s">
        <v>100</v>
      </c>
      <c r="C34" s="36">
        <f t="shared" ref="C34:C43" si="6">DATE(2025,9,16)</f>
        <v>45916</v>
      </c>
      <c r="D34" s="30" t="s">
        <v>32</v>
      </c>
      <c r="E34" s="30" t="s">
        <v>36</v>
      </c>
      <c r="F34" s="30" t="s">
        <v>159</v>
      </c>
      <c r="G34" s="31">
        <v>19500</v>
      </c>
      <c r="H34" s="31">
        <v>19500</v>
      </c>
      <c r="I34" s="26">
        <f t="shared" si="1"/>
        <v>0</v>
      </c>
      <c r="J34" s="33">
        <v>45930</v>
      </c>
      <c r="K34" s="27" t="s">
        <v>11</v>
      </c>
      <c r="L34" s="8"/>
    </row>
    <row r="35" spans="2:12" s="4" customFormat="1" x14ac:dyDescent="0.25">
      <c r="B35" s="30" t="s">
        <v>101</v>
      </c>
      <c r="C35" s="36">
        <f t="shared" si="6"/>
        <v>45916</v>
      </c>
      <c r="D35" s="30" t="s">
        <v>21</v>
      </c>
      <c r="E35" s="30" t="s">
        <v>22</v>
      </c>
      <c r="F35" s="30" t="s">
        <v>160</v>
      </c>
      <c r="G35" s="31">
        <v>64840.959999999999</v>
      </c>
      <c r="H35" s="31">
        <v>64840.959999999999</v>
      </c>
      <c r="I35" s="26">
        <f t="shared" si="1"/>
        <v>0</v>
      </c>
      <c r="J35" s="33">
        <v>45930</v>
      </c>
      <c r="K35" s="27" t="s">
        <v>11</v>
      </c>
      <c r="L35" s="8"/>
    </row>
    <row r="36" spans="2:12" s="4" customFormat="1" x14ac:dyDescent="0.25">
      <c r="B36" s="30" t="s">
        <v>102</v>
      </c>
      <c r="C36" s="36">
        <f t="shared" si="6"/>
        <v>45916</v>
      </c>
      <c r="D36" s="30" t="s">
        <v>42</v>
      </c>
      <c r="E36" s="30" t="s">
        <v>45</v>
      </c>
      <c r="F36" s="30" t="s">
        <v>161</v>
      </c>
      <c r="G36" s="31">
        <v>360850.74</v>
      </c>
      <c r="H36" s="31">
        <v>360850.74</v>
      </c>
      <c r="I36" s="26">
        <f t="shared" si="1"/>
        <v>0</v>
      </c>
      <c r="J36" s="33">
        <v>45930</v>
      </c>
      <c r="K36" s="27" t="s">
        <v>11</v>
      </c>
      <c r="L36" s="8"/>
    </row>
    <row r="37" spans="2:12" s="4" customFormat="1" x14ac:dyDescent="0.25">
      <c r="B37" s="30" t="s">
        <v>103</v>
      </c>
      <c r="C37" s="36">
        <f t="shared" si="6"/>
        <v>45916</v>
      </c>
      <c r="D37" s="30" t="s">
        <v>133</v>
      </c>
      <c r="E37" s="30" t="s">
        <v>144</v>
      </c>
      <c r="F37" s="30" t="s">
        <v>162</v>
      </c>
      <c r="G37" s="31">
        <v>48400</v>
      </c>
      <c r="H37" s="31">
        <v>48400</v>
      </c>
      <c r="I37" s="26">
        <f t="shared" si="1"/>
        <v>0</v>
      </c>
      <c r="J37" s="33">
        <v>45930</v>
      </c>
      <c r="K37" s="27" t="s">
        <v>11</v>
      </c>
      <c r="L37" s="8"/>
    </row>
    <row r="38" spans="2:12" s="4" customFormat="1" x14ac:dyDescent="0.25">
      <c r="B38" s="30" t="s">
        <v>104</v>
      </c>
      <c r="C38" s="36">
        <f t="shared" si="6"/>
        <v>45916</v>
      </c>
      <c r="D38" s="30" t="s">
        <v>19</v>
      </c>
      <c r="E38" s="30" t="s">
        <v>20</v>
      </c>
      <c r="F38" s="30" t="s">
        <v>163</v>
      </c>
      <c r="G38" s="31">
        <v>871015.16</v>
      </c>
      <c r="H38" s="31">
        <v>871015.16</v>
      </c>
      <c r="I38" s="26">
        <f t="shared" si="1"/>
        <v>0</v>
      </c>
      <c r="J38" s="33">
        <v>45930</v>
      </c>
      <c r="K38" s="27" t="s">
        <v>11</v>
      </c>
      <c r="L38" s="8"/>
    </row>
    <row r="39" spans="2:12" s="4" customFormat="1" x14ac:dyDescent="0.25">
      <c r="B39" s="30" t="s">
        <v>105</v>
      </c>
      <c r="C39" s="36">
        <f t="shared" si="6"/>
        <v>45916</v>
      </c>
      <c r="D39" s="30" t="s">
        <v>17</v>
      </c>
      <c r="E39" s="30" t="s">
        <v>16</v>
      </c>
      <c r="F39" s="30" t="s">
        <v>164</v>
      </c>
      <c r="G39" s="31">
        <v>236034.17</v>
      </c>
      <c r="H39" s="31">
        <v>236034.17</v>
      </c>
      <c r="I39" s="26">
        <f t="shared" si="1"/>
        <v>0</v>
      </c>
      <c r="J39" s="33">
        <v>45930</v>
      </c>
      <c r="K39" s="27" t="s">
        <v>11</v>
      </c>
      <c r="L39" s="8"/>
    </row>
    <row r="40" spans="2:12" s="4" customFormat="1" x14ac:dyDescent="0.25">
      <c r="B40" s="30" t="s">
        <v>106</v>
      </c>
      <c r="C40" s="36">
        <f t="shared" si="6"/>
        <v>45916</v>
      </c>
      <c r="D40" s="30" t="s">
        <v>17</v>
      </c>
      <c r="E40" s="30" t="s">
        <v>16</v>
      </c>
      <c r="F40" s="30" t="s">
        <v>165</v>
      </c>
      <c r="G40" s="31">
        <v>190790.76</v>
      </c>
      <c r="H40" s="31">
        <v>190790.76</v>
      </c>
      <c r="I40" s="26">
        <f t="shared" si="1"/>
        <v>0</v>
      </c>
      <c r="J40" s="33">
        <v>45930</v>
      </c>
      <c r="K40" s="27" t="s">
        <v>11</v>
      </c>
      <c r="L40" s="8"/>
    </row>
    <row r="41" spans="2:12" s="4" customFormat="1" x14ac:dyDescent="0.25">
      <c r="B41" s="30" t="s">
        <v>107</v>
      </c>
      <c r="C41" s="36">
        <f t="shared" si="6"/>
        <v>45916</v>
      </c>
      <c r="D41" s="30" t="s">
        <v>17</v>
      </c>
      <c r="E41" s="30" t="s">
        <v>16</v>
      </c>
      <c r="F41" s="30" t="s">
        <v>166</v>
      </c>
      <c r="G41" s="31">
        <v>170264.62</v>
      </c>
      <c r="H41" s="31">
        <v>170264.62</v>
      </c>
      <c r="I41" s="26">
        <f t="shared" si="1"/>
        <v>0</v>
      </c>
      <c r="J41" s="33">
        <v>45930</v>
      </c>
      <c r="K41" s="27" t="s">
        <v>11</v>
      </c>
      <c r="L41" s="8"/>
    </row>
    <row r="42" spans="2:12" s="4" customFormat="1" x14ac:dyDescent="0.25">
      <c r="B42" s="30" t="s">
        <v>108</v>
      </c>
      <c r="C42" s="36">
        <f t="shared" si="6"/>
        <v>45916</v>
      </c>
      <c r="D42" s="30" t="s">
        <v>17</v>
      </c>
      <c r="E42" s="30" t="s">
        <v>16</v>
      </c>
      <c r="F42" s="30" t="s">
        <v>167</v>
      </c>
      <c r="G42" s="31">
        <v>84141.01</v>
      </c>
      <c r="H42" s="31">
        <v>84141.01</v>
      </c>
      <c r="I42" s="26">
        <f t="shared" si="1"/>
        <v>0</v>
      </c>
      <c r="J42" s="33">
        <v>45930</v>
      </c>
      <c r="K42" s="27" t="s">
        <v>11</v>
      </c>
      <c r="L42" s="8"/>
    </row>
    <row r="43" spans="2:12" s="4" customFormat="1" x14ac:dyDescent="0.25">
      <c r="B43" s="30" t="s">
        <v>109</v>
      </c>
      <c r="C43" s="36">
        <f t="shared" si="6"/>
        <v>45916</v>
      </c>
      <c r="D43" s="30" t="s">
        <v>17</v>
      </c>
      <c r="E43" s="30" t="s">
        <v>16</v>
      </c>
      <c r="F43" s="30" t="s">
        <v>168</v>
      </c>
      <c r="G43" s="31">
        <v>22973.39</v>
      </c>
      <c r="H43" s="31">
        <v>22973.39</v>
      </c>
      <c r="I43" s="26">
        <f t="shared" si="1"/>
        <v>0</v>
      </c>
      <c r="J43" s="33">
        <v>45930</v>
      </c>
      <c r="K43" s="27" t="s">
        <v>11</v>
      </c>
      <c r="L43" s="8"/>
    </row>
    <row r="44" spans="2:12" s="4" customFormat="1" x14ac:dyDescent="0.25">
      <c r="B44" s="30" t="s">
        <v>110</v>
      </c>
      <c r="C44" s="36">
        <f>DATE(2025,9,17)</f>
        <v>45917</v>
      </c>
      <c r="D44" s="30" t="s">
        <v>53</v>
      </c>
      <c r="E44" s="30" t="s">
        <v>59</v>
      </c>
      <c r="F44" s="30" t="s">
        <v>169</v>
      </c>
      <c r="G44" s="31">
        <v>177000</v>
      </c>
      <c r="H44" s="31">
        <v>177000</v>
      </c>
      <c r="I44" s="26">
        <f t="shared" si="1"/>
        <v>0</v>
      </c>
      <c r="J44" s="33">
        <v>45930</v>
      </c>
      <c r="K44" s="27" t="s">
        <v>11</v>
      </c>
      <c r="L44" s="8"/>
    </row>
    <row r="45" spans="2:12" s="4" customFormat="1" x14ac:dyDescent="0.25">
      <c r="B45" s="30" t="s">
        <v>60</v>
      </c>
      <c r="C45" s="36">
        <f t="shared" ref="C45:C55" si="7">DATE(2025,9,18)</f>
        <v>45918</v>
      </c>
      <c r="D45" s="30" t="s">
        <v>43</v>
      </c>
      <c r="E45" s="30" t="s">
        <v>46</v>
      </c>
      <c r="F45" s="30" t="s">
        <v>170</v>
      </c>
      <c r="G45" s="31">
        <v>59000</v>
      </c>
      <c r="H45" s="31">
        <v>59000</v>
      </c>
      <c r="I45" s="26">
        <f t="shared" si="1"/>
        <v>0</v>
      </c>
      <c r="J45" s="33">
        <v>45930</v>
      </c>
      <c r="K45" s="27" t="s">
        <v>11</v>
      </c>
      <c r="L45" s="8"/>
    </row>
    <row r="46" spans="2:12" s="4" customFormat="1" x14ac:dyDescent="0.25">
      <c r="B46" s="30" t="s">
        <v>111</v>
      </c>
      <c r="C46" s="36">
        <f t="shared" si="7"/>
        <v>45918</v>
      </c>
      <c r="D46" s="30" t="s">
        <v>134</v>
      </c>
      <c r="E46" s="30" t="s">
        <v>145</v>
      </c>
      <c r="F46" s="30" t="s">
        <v>197</v>
      </c>
      <c r="G46" s="31">
        <v>390000</v>
      </c>
      <c r="H46" s="31">
        <v>390000</v>
      </c>
      <c r="I46" s="26">
        <f t="shared" si="1"/>
        <v>0</v>
      </c>
      <c r="J46" s="33">
        <v>45930</v>
      </c>
      <c r="K46" s="27" t="s">
        <v>11</v>
      </c>
      <c r="L46" s="8"/>
    </row>
    <row r="47" spans="2:12" s="4" customFormat="1" x14ac:dyDescent="0.25">
      <c r="B47" s="30" t="s">
        <v>61</v>
      </c>
      <c r="C47" s="36">
        <f t="shared" si="7"/>
        <v>45918</v>
      </c>
      <c r="D47" s="30" t="s">
        <v>23</v>
      </c>
      <c r="E47" s="30" t="s">
        <v>24</v>
      </c>
      <c r="F47" s="30" t="s">
        <v>171</v>
      </c>
      <c r="G47" s="31">
        <v>646111.28</v>
      </c>
      <c r="H47" s="31">
        <v>646111.28</v>
      </c>
      <c r="I47" s="26">
        <f t="shared" si="1"/>
        <v>0</v>
      </c>
      <c r="J47" s="33">
        <v>45930</v>
      </c>
      <c r="K47" s="27" t="s">
        <v>11</v>
      </c>
      <c r="L47" s="8"/>
    </row>
    <row r="48" spans="2:12" s="4" customFormat="1" x14ac:dyDescent="0.25">
      <c r="B48" s="30" t="s">
        <v>112</v>
      </c>
      <c r="C48" s="36">
        <f t="shared" si="7"/>
        <v>45918</v>
      </c>
      <c r="D48" s="30" t="s">
        <v>65</v>
      </c>
      <c r="E48" s="30" t="s">
        <v>69</v>
      </c>
      <c r="F48" s="30" t="s">
        <v>172</v>
      </c>
      <c r="G48" s="31">
        <v>12033.82</v>
      </c>
      <c r="H48" s="31">
        <v>12033.82</v>
      </c>
      <c r="I48" s="26">
        <f t="shared" si="1"/>
        <v>0</v>
      </c>
      <c r="J48" s="33">
        <v>45930</v>
      </c>
      <c r="K48" s="27" t="s">
        <v>11</v>
      </c>
      <c r="L48" s="8"/>
    </row>
    <row r="49" spans="2:12" s="4" customFormat="1" x14ac:dyDescent="0.25">
      <c r="B49" s="30" t="s">
        <v>113</v>
      </c>
      <c r="C49" s="36">
        <f t="shared" si="7"/>
        <v>45918</v>
      </c>
      <c r="D49" s="30" t="s">
        <v>12</v>
      </c>
      <c r="E49" s="30" t="s">
        <v>14</v>
      </c>
      <c r="F49" s="30" t="s">
        <v>173</v>
      </c>
      <c r="G49" s="31">
        <v>2226</v>
      </c>
      <c r="H49" s="31">
        <v>2226</v>
      </c>
      <c r="I49" s="26">
        <f t="shared" si="1"/>
        <v>0</v>
      </c>
      <c r="J49" s="33">
        <v>45930</v>
      </c>
      <c r="K49" s="27" t="s">
        <v>11</v>
      </c>
      <c r="L49" s="8"/>
    </row>
    <row r="50" spans="2:12" s="4" customFormat="1" x14ac:dyDescent="0.25">
      <c r="B50" s="30" t="s">
        <v>114</v>
      </c>
      <c r="C50" s="36">
        <f t="shared" si="7"/>
        <v>45918</v>
      </c>
      <c r="D50" s="30" t="s">
        <v>41</v>
      </c>
      <c r="E50" s="30" t="s">
        <v>44</v>
      </c>
      <c r="F50" s="30" t="s">
        <v>174</v>
      </c>
      <c r="G50" s="31">
        <v>116599.34</v>
      </c>
      <c r="H50" s="31">
        <v>116599.34</v>
      </c>
      <c r="I50" s="26">
        <f t="shared" si="1"/>
        <v>0</v>
      </c>
      <c r="J50" s="33">
        <v>45930</v>
      </c>
      <c r="K50" s="27" t="s">
        <v>11</v>
      </c>
      <c r="L50" s="8"/>
    </row>
    <row r="51" spans="2:12" s="4" customFormat="1" x14ac:dyDescent="0.25">
      <c r="B51" s="30" t="s">
        <v>115</v>
      </c>
      <c r="C51" s="36">
        <f t="shared" si="7"/>
        <v>45918</v>
      </c>
      <c r="D51" s="30" t="s">
        <v>27</v>
      </c>
      <c r="E51" s="30" t="s">
        <v>28</v>
      </c>
      <c r="F51" s="30" t="s">
        <v>175</v>
      </c>
      <c r="G51" s="31">
        <v>810</v>
      </c>
      <c r="H51" s="31">
        <v>810</v>
      </c>
      <c r="I51" s="26">
        <f t="shared" si="1"/>
        <v>0</v>
      </c>
      <c r="J51" s="33">
        <v>45930</v>
      </c>
      <c r="K51" s="27" t="s">
        <v>11</v>
      </c>
      <c r="L51" s="8"/>
    </row>
    <row r="52" spans="2:12" s="4" customFormat="1" x14ac:dyDescent="0.25">
      <c r="B52" s="30" t="s">
        <v>116</v>
      </c>
      <c r="C52" s="36">
        <f t="shared" si="7"/>
        <v>45918</v>
      </c>
      <c r="D52" s="30" t="s">
        <v>13</v>
      </c>
      <c r="E52" s="30" t="s">
        <v>15</v>
      </c>
      <c r="F52" s="30" t="s">
        <v>176</v>
      </c>
      <c r="G52" s="31">
        <v>258321.65</v>
      </c>
      <c r="H52" s="31">
        <v>258321.65</v>
      </c>
      <c r="I52" s="26">
        <f t="shared" si="1"/>
        <v>0</v>
      </c>
      <c r="J52" s="33">
        <v>45930</v>
      </c>
      <c r="K52" s="27" t="s">
        <v>11</v>
      </c>
      <c r="L52" s="8"/>
    </row>
    <row r="53" spans="2:12" s="4" customFormat="1" x14ac:dyDescent="0.25">
      <c r="B53" s="30" t="s">
        <v>117</v>
      </c>
      <c r="C53" s="36">
        <f t="shared" si="7"/>
        <v>45918</v>
      </c>
      <c r="D53" s="30" t="s">
        <v>25</v>
      </c>
      <c r="E53" s="30" t="s">
        <v>26</v>
      </c>
      <c r="F53" s="30" t="s">
        <v>177</v>
      </c>
      <c r="G53" s="31">
        <v>2500</v>
      </c>
      <c r="H53" s="31">
        <v>2500</v>
      </c>
      <c r="I53" s="26">
        <f t="shared" si="1"/>
        <v>0</v>
      </c>
      <c r="J53" s="33">
        <v>45930</v>
      </c>
      <c r="K53" s="27" t="s">
        <v>11</v>
      </c>
      <c r="L53" s="8"/>
    </row>
    <row r="54" spans="2:12" s="4" customFormat="1" x14ac:dyDescent="0.25">
      <c r="B54" s="30" t="s">
        <v>63</v>
      </c>
      <c r="C54" s="36">
        <f t="shared" si="7"/>
        <v>45918</v>
      </c>
      <c r="D54" s="30" t="s">
        <v>49</v>
      </c>
      <c r="E54" s="30" t="s">
        <v>55</v>
      </c>
      <c r="F54" s="30" t="s">
        <v>74</v>
      </c>
      <c r="G54" s="31">
        <v>5934</v>
      </c>
      <c r="H54" s="31">
        <v>5934</v>
      </c>
      <c r="I54" s="26">
        <f t="shared" si="1"/>
        <v>0</v>
      </c>
      <c r="J54" s="33">
        <v>45930</v>
      </c>
      <c r="K54" s="27" t="s">
        <v>11</v>
      </c>
      <c r="L54" s="8"/>
    </row>
    <row r="55" spans="2:12" s="4" customFormat="1" x14ac:dyDescent="0.25">
      <c r="B55" s="30" t="s">
        <v>47</v>
      </c>
      <c r="C55" s="36">
        <f t="shared" si="7"/>
        <v>45918</v>
      </c>
      <c r="D55" s="30" t="s">
        <v>49</v>
      </c>
      <c r="E55" s="30" t="s">
        <v>55</v>
      </c>
      <c r="F55" s="30" t="s">
        <v>75</v>
      </c>
      <c r="G55" s="31">
        <v>1000</v>
      </c>
      <c r="H55" s="31">
        <v>1000</v>
      </c>
      <c r="I55" s="26">
        <f t="shared" si="1"/>
        <v>0</v>
      </c>
      <c r="J55" s="33">
        <v>45930</v>
      </c>
      <c r="K55" s="27" t="s">
        <v>11</v>
      </c>
      <c r="L55" s="8"/>
    </row>
    <row r="56" spans="2:12" s="4" customFormat="1" x14ac:dyDescent="0.25">
      <c r="B56" s="38" t="s">
        <v>62</v>
      </c>
      <c r="C56" s="36">
        <f>DATE(2025,9,19)</f>
        <v>45919</v>
      </c>
      <c r="D56" s="38" t="s">
        <v>37</v>
      </c>
      <c r="E56" s="38" t="s">
        <v>39</v>
      </c>
      <c r="F56" s="38" t="s">
        <v>178</v>
      </c>
      <c r="G56" s="39">
        <v>49265</v>
      </c>
      <c r="H56" s="39">
        <v>49265</v>
      </c>
      <c r="I56" s="26">
        <f t="shared" si="1"/>
        <v>0</v>
      </c>
      <c r="J56" s="33">
        <v>45930</v>
      </c>
      <c r="K56" s="27" t="s">
        <v>11</v>
      </c>
      <c r="L56" s="8"/>
    </row>
    <row r="57" spans="2:12" s="4" customFormat="1" x14ac:dyDescent="0.25">
      <c r="B57" s="30" t="s">
        <v>118</v>
      </c>
      <c r="C57" s="36">
        <f>DATE(2025,9,22)</f>
        <v>45922</v>
      </c>
      <c r="D57" s="30" t="s">
        <v>135</v>
      </c>
      <c r="E57" s="30" t="s">
        <v>146</v>
      </c>
      <c r="F57" s="30" t="s">
        <v>73</v>
      </c>
      <c r="G57" s="31">
        <v>66552</v>
      </c>
      <c r="H57" s="31">
        <v>66552</v>
      </c>
      <c r="I57" s="26">
        <f t="shared" si="1"/>
        <v>0</v>
      </c>
      <c r="J57" s="33">
        <v>45930</v>
      </c>
      <c r="K57" s="27" t="s">
        <v>11</v>
      </c>
      <c r="L57" s="8"/>
    </row>
    <row r="58" spans="2:12" s="4" customFormat="1" x14ac:dyDescent="0.25">
      <c r="B58" s="30" t="s">
        <v>119</v>
      </c>
      <c r="C58" s="36">
        <f>DATE(2025,9,22)</f>
        <v>45922</v>
      </c>
      <c r="D58" s="30" t="s">
        <v>37</v>
      </c>
      <c r="E58" s="30" t="s">
        <v>39</v>
      </c>
      <c r="F58" s="30" t="s">
        <v>179</v>
      </c>
      <c r="G58" s="31">
        <v>46787</v>
      </c>
      <c r="H58" s="31">
        <v>46787</v>
      </c>
      <c r="I58" s="26">
        <f t="shared" si="1"/>
        <v>0</v>
      </c>
      <c r="J58" s="33">
        <v>45930</v>
      </c>
      <c r="K58" s="27" t="s">
        <v>11</v>
      </c>
      <c r="L58" s="8"/>
    </row>
    <row r="59" spans="2:12" s="8" customFormat="1" x14ac:dyDescent="0.25">
      <c r="B59" s="46" t="s">
        <v>120</v>
      </c>
      <c r="C59" s="41">
        <f>DATE(2025,9,30)</f>
        <v>45930</v>
      </c>
      <c r="D59" s="46" t="s">
        <v>136</v>
      </c>
      <c r="E59" s="46" t="s">
        <v>147</v>
      </c>
      <c r="F59" s="46" t="s">
        <v>180</v>
      </c>
      <c r="G59" s="42">
        <v>2043401.22</v>
      </c>
      <c r="H59" s="40">
        <v>2043401.22</v>
      </c>
      <c r="I59" s="43">
        <f t="shared" si="1"/>
        <v>0</v>
      </c>
      <c r="J59" s="44">
        <v>45930</v>
      </c>
      <c r="K59" s="45" t="s">
        <v>11</v>
      </c>
    </row>
    <row r="60" spans="2:12" s="4" customFormat="1" x14ac:dyDescent="0.25">
      <c r="B60" s="30" t="s">
        <v>121</v>
      </c>
      <c r="C60" s="36">
        <f t="shared" ref="C60:C65" si="8">DATE(2025,9,30)</f>
        <v>45930</v>
      </c>
      <c r="D60" s="30" t="s">
        <v>137</v>
      </c>
      <c r="E60" s="30" t="s">
        <v>148</v>
      </c>
      <c r="F60" s="30" t="s">
        <v>181</v>
      </c>
      <c r="G60" s="31">
        <v>141673.45000000001</v>
      </c>
      <c r="H60" s="31">
        <v>141673.45000000001</v>
      </c>
      <c r="I60" s="26">
        <f t="shared" si="1"/>
        <v>0</v>
      </c>
      <c r="J60" s="33">
        <v>45930</v>
      </c>
      <c r="K60" s="27" t="s">
        <v>11</v>
      </c>
      <c r="L60" s="8"/>
    </row>
    <row r="61" spans="2:12" s="4" customFormat="1" x14ac:dyDescent="0.25">
      <c r="B61" s="30" t="s">
        <v>122</v>
      </c>
      <c r="C61" s="36">
        <f t="shared" si="8"/>
        <v>45930</v>
      </c>
      <c r="D61" s="30" t="s">
        <v>29</v>
      </c>
      <c r="E61" s="30" t="s">
        <v>33</v>
      </c>
      <c r="F61" s="30" t="s">
        <v>182</v>
      </c>
      <c r="G61" s="31">
        <v>2746.71</v>
      </c>
      <c r="H61" s="31">
        <v>2746.71</v>
      </c>
      <c r="I61" s="26">
        <f t="shared" si="1"/>
        <v>0</v>
      </c>
      <c r="J61" s="33">
        <v>45930</v>
      </c>
      <c r="K61" s="27" t="s">
        <v>11</v>
      </c>
      <c r="L61" s="8"/>
    </row>
    <row r="62" spans="2:12" s="4" customFormat="1" x14ac:dyDescent="0.25">
      <c r="B62" s="30" t="s">
        <v>123</v>
      </c>
      <c r="C62" s="36">
        <f t="shared" si="8"/>
        <v>45930</v>
      </c>
      <c r="D62" s="30" t="s">
        <v>29</v>
      </c>
      <c r="E62" s="30" t="s">
        <v>33</v>
      </c>
      <c r="F62" s="30" t="s">
        <v>183</v>
      </c>
      <c r="G62" s="31">
        <v>1299.1199999999999</v>
      </c>
      <c r="H62" s="31">
        <v>1299.1199999999999</v>
      </c>
      <c r="I62" s="26">
        <f t="shared" si="1"/>
        <v>0</v>
      </c>
      <c r="J62" s="33">
        <v>45930</v>
      </c>
      <c r="K62" s="27" t="s">
        <v>11</v>
      </c>
      <c r="L62" s="8"/>
    </row>
    <row r="63" spans="2:12" s="4" customFormat="1" x14ac:dyDescent="0.25">
      <c r="B63" s="30" t="s">
        <v>124</v>
      </c>
      <c r="C63" s="36">
        <f t="shared" si="8"/>
        <v>45930</v>
      </c>
      <c r="D63" s="30" t="s">
        <v>29</v>
      </c>
      <c r="E63" s="30" t="s">
        <v>33</v>
      </c>
      <c r="F63" s="30" t="s">
        <v>184</v>
      </c>
      <c r="G63" s="31">
        <v>1646.93</v>
      </c>
      <c r="H63" s="31">
        <v>1646.93</v>
      </c>
      <c r="I63" s="26">
        <f t="shared" si="1"/>
        <v>0</v>
      </c>
      <c r="J63" s="33">
        <v>45930</v>
      </c>
      <c r="K63" s="27" t="s">
        <v>11</v>
      </c>
      <c r="L63" s="8"/>
    </row>
    <row r="64" spans="2:12" s="4" customFormat="1" x14ac:dyDescent="0.25">
      <c r="B64" s="30" t="s">
        <v>125</v>
      </c>
      <c r="C64" s="36">
        <f t="shared" si="8"/>
        <v>45930</v>
      </c>
      <c r="D64" s="30" t="s">
        <v>29</v>
      </c>
      <c r="E64" s="30" t="s">
        <v>33</v>
      </c>
      <c r="F64" s="30" t="s">
        <v>185</v>
      </c>
      <c r="G64" s="31">
        <v>1473.57</v>
      </c>
      <c r="H64" s="31">
        <v>1473.57</v>
      </c>
      <c r="I64" s="26">
        <f t="shared" si="1"/>
        <v>0</v>
      </c>
      <c r="J64" s="33">
        <v>45930</v>
      </c>
      <c r="K64" s="27" t="s">
        <v>11</v>
      </c>
      <c r="L64" s="8"/>
    </row>
    <row r="65" spans="1:14" s="4" customFormat="1" x14ac:dyDescent="0.25">
      <c r="B65" s="30" t="s">
        <v>126</v>
      </c>
      <c r="C65" s="36">
        <f t="shared" si="8"/>
        <v>45930</v>
      </c>
      <c r="D65" s="30" t="s">
        <v>29</v>
      </c>
      <c r="E65" s="30" t="s">
        <v>33</v>
      </c>
      <c r="F65" s="30" t="s">
        <v>186</v>
      </c>
      <c r="G65" s="31">
        <v>2189.92</v>
      </c>
      <c r="H65" s="31">
        <v>2189.92</v>
      </c>
      <c r="I65" s="26">
        <f t="shared" si="1"/>
        <v>0</v>
      </c>
      <c r="J65" s="33">
        <v>45930</v>
      </c>
      <c r="K65" s="27" t="s">
        <v>11</v>
      </c>
      <c r="L65" s="8"/>
    </row>
    <row r="66" spans="1:14" x14ac:dyDescent="0.25">
      <c r="B66" s="55"/>
      <c r="C66" s="55"/>
      <c r="D66" s="55"/>
      <c r="E66" s="55"/>
      <c r="F66" s="24"/>
      <c r="G66" s="25">
        <f>SUM(G11:G65)</f>
        <v>7531003.7800000003</v>
      </c>
      <c r="H66" s="25">
        <f>SUM(H11:H65)</f>
        <v>7531003.7800000003</v>
      </c>
      <c r="I66" s="28">
        <f>-H75</f>
        <v>0</v>
      </c>
      <c r="J66" s="29"/>
      <c r="K66" s="29"/>
      <c r="L66" s="9"/>
    </row>
    <row r="67" spans="1:14" x14ac:dyDescent="0.25">
      <c r="B67" s="15"/>
      <c r="C67" s="16"/>
      <c r="D67" s="16"/>
      <c r="E67" s="15"/>
      <c r="F67" s="15"/>
      <c r="G67" s="10"/>
      <c r="H67" s="11"/>
      <c r="I67" s="12"/>
      <c r="J67" s="12"/>
      <c r="K67" s="12"/>
      <c r="L67" s="9"/>
    </row>
    <row r="68" spans="1:14" s="5" customFormat="1" x14ac:dyDescent="0.25">
      <c r="B68" s="17"/>
      <c r="C68" s="18"/>
      <c r="D68" s="18"/>
      <c r="E68" s="19"/>
      <c r="F68" s="20"/>
      <c r="G68" s="13"/>
      <c r="H68" s="9"/>
      <c r="I68" s="14"/>
      <c r="J68" s="14"/>
      <c r="K68" s="14"/>
      <c r="L68" s="9"/>
    </row>
    <row r="69" spans="1:14" s="5" customFormat="1" x14ac:dyDescent="0.25">
      <c r="B69" s="17"/>
      <c r="C69" s="18"/>
      <c r="D69" s="18"/>
      <c r="E69" s="19"/>
      <c r="F69" s="20"/>
      <c r="G69" s="13"/>
      <c r="H69" s="9"/>
      <c r="I69" s="14"/>
      <c r="J69" s="14"/>
      <c r="K69" s="14"/>
      <c r="L69" s="9"/>
    </row>
    <row r="70" spans="1:14" s="5" customFormat="1" x14ac:dyDescent="0.25">
      <c r="B70" s="56" t="s">
        <v>76</v>
      </c>
      <c r="C70" s="56"/>
      <c r="D70" s="56"/>
      <c r="E70" s="56"/>
      <c r="F70" s="49" t="s">
        <v>199</v>
      </c>
      <c r="G70" s="49"/>
      <c r="H70" s="49"/>
      <c r="I70" s="49"/>
      <c r="J70" s="49"/>
      <c r="K70" s="49"/>
      <c r="L70" s="9"/>
    </row>
    <row r="71" spans="1:14" s="5" customFormat="1" x14ac:dyDescent="0.25">
      <c r="B71" s="47" t="s">
        <v>198</v>
      </c>
      <c r="C71" s="48"/>
      <c r="D71" s="48"/>
      <c r="E71" s="48"/>
      <c r="F71" s="50" t="s">
        <v>200</v>
      </c>
      <c r="G71" s="51"/>
      <c r="H71" s="51"/>
      <c r="I71" s="51"/>
      <c r="J71" s="51"/>
      <c r="K71" s="51"/>
      <c r="L71" s="9"/>
    </row>
    <row r="77" spans="1:14" s="5" customFormat="1" x14ac:dyDescent="0.25">
      <c r="A77" s="1"/>
      <c r="B77" s="6"/>
      <c r="E77" s="6"/>
      <c r="F77" s="1"/>
      <c r="G77" s="1"/>
      <c r="H77" s="1"/>
      <c r="L77" s="1"/>
      <c r="M77" s="1"/>
      <c r="N77" s="1"/>
    </row>
    <row r="78" spans="1:14" s="5" customFormat="1" x14ac:dyDescent="0.25">
      <c r="A78" s="1"/>
      <c r="B78" s="6"/>
      <c r="E78" s="6"/>
      <c r="F78" s="1"/>
      <c r="G78" s="1"/>
      <c r="H78" s="1"/>
      <c r="L78" s="1"/>
      <c r="M78" s="1"/>
      <c r="N78" s="1"/>
    </row>
    <row r="79" spans="1:14" s="5" customFormat="1" x14ac:dyDescent="0.25">
      <c r="A79" s="1"/>
      <c r="B79" s="6"/>
      <c r="E79" s="6"/>
      <c r="F79" s="1"/>
      <c r="G79" s="1"/>
      <c r="H79" s="1"/>
      <c r="L79" s="1"/>
      <c r="M79" s="1"/>
      <c r="N79" s="1"/>
    </row>
    <row r="80" spans="1:14" s="5" customFormat="1" x14ac:dyDescent="0.25">
      <c r="A80" s="1"/>
      <c r="B80" s="6"/>
      <c r="E80" s="6"/>
      <c r="F80" s="1"/>
      <c r="G80" s="1"/>
      <c r="H80" s="1"/>
      <c r="L80" s="1"/>
      <c r="M80" s="1"/>
      <c r="N80" s="1"/>
    </row>
    <row r="81" spans="1:14" s="5" customFormat="1" x14ac:dyDescent="0.25">
      <c r="A81" s="1"/>
      <c r="B81" s="6"/>
      <c r="E81" s="6"/>
      <c r="F81" s="1"/>
      <c r="G81" s="1"/>
      <c r="H81" s="1"/>
      <c r="L81" s="1"/>
      <c r="M81" s="1"/>
      <c r="N81" s="1"/>
    </row>
    <row r="82" spans="1:14" s="5" customFormat="1" x14ac:dyDescent="0.25">
      <c r="A82" s="1"/>
      <c r="B82" s="6"/>
      <c r="E82" s="6"/>
      <c r="F82" s="1"/>
      <c r="G82" s="1"/>
      <c r="H82" s="1"/>
      <c r="L82" s="1"/>
      <c r="M82" s="1"/>
      <c r="N82" s="1"/>
    </row>
    <row r="83" spans="1:14" s="5" customFormat="1" x14ac:dyDescent="0.25">
      <c r="A83" s="1"/>
      <c r="B83" s="6"/>
      <c r="E83" s="6"/>
      <c r="F83" s="1"/>
      <c r="G83" s="1"/>
      <c r="H83" s="1"/>
      <c r="L83" s="1"/>
      <c r="M83" s="1"/>
      <c r="N83" s="1"/>
    </row>
    <row r="84" spans="1:14" s="5" customFormat="1" x14ac:dyDescent="0.25">
      <c r="A84" s="1"/>
      <c r="B84" s="6"/>
      <c r="E84" s="6"/>
      <c r="F84" s="1"/>
      <c r="G84" s="1"/>
      <c r="H84" s="1"/>
      <c r="L84" s="1"/>
      <c r="M84" s="1"/>
      <c r="N84" s="1"/>
    </row>
    <row r="85" spans="1:14" s="5" customFormat="1" x14ac:dyDescent="0.25">
      <c r="A85" s="1"/>
      <c r="B85" s="6"/>
      <c r="E85" s="6"/>
      <c r="F85" s="1"/>
      <c r="G85" s="1"/>
      <c r="H85" s="1"/>
      <c r="L85" s="1"/>
      <c r="M85" s="1"/>
      <c r="N85" s="1"/>
    </row>
    <row r="86" spans="1:14" s="5" customFormat="1" x14ac:dyDescent="0.25">
      <c r="A86" s="1"/>
      <c r="B86" s="6"/>
      <c r="E86" s="6"/>
      <c r="F86" s="1"/>
      <c r="G86" s="1"/>
      <c r="H86" s="1"/>
      <c r="L86" s="1"/>
      <c r="M86" s="1"/>
      <c r="N86" s="1"/>
    </row>
    <row r="87" spans="1:14" s="5" customFormat="1" x14ac:dyDescent="0.25">
      <c r="A87" s="1"/>
      <c r="B87" s="6"/>
      <c r="E87" s="6"/>
      <c r="F87" s="1"/>
      <c r="G87" s="1"/>
      <c r="H87" s="1"/>
      <c r="L87" s="1"/>
      <c r="M87" s="1"/>
      <c r="N87" s="1"/>
    </row>
    <row r="88" spans="1:14" s="5" customFormat="1" x14ac:dyDescent="0.25">
      <c r="A88" s="1"/>
      <c r="B88" s="6"/>
      <c r="E88" s="6"/>
      <c r="F88" s="1"/>
      <c r="G88" s="1"/>
      <c r="H88" s="1"/>
      <c r="L88" s="1"/>
      <c r="M88" s="1"/>
      <c r="N88" s="1"/>
    </row>
    <row r="89" spans="1:14" s="5" customFormat="1" x14ac:dyDescent="0.25">
      <c r="A89" s="1"/>
      <c r="B89" s="6"/>
      <c r="E89" s="6"/>
      <c r="F89" s="1"/>
      <c r="G89" s="1"/>
      <c r="H89" s="1"/>
      <c r="L89" s="1"/>
      <c r="M89" s="1"/>
      <c r="N89" s="1"/>
    </row>
    <row r="90" spans="1:14" s="5" customFormat="1" x14ac:dyDescent="0.25">
      <c r="A90" s="1"/>
      <c r="B90" s="6"/>
      <c r="E90" s="6"/>
      <c r="F90" s="1"/>
      <c r="G90" s="1"/>
      <c r="H90" s="1"/>
      <c r="L90" s="1"/>
      <c r="M90" s="1"/>
      <c r="N90" s="1"/>
    </row>
    <row r="91" spans="1:14" s="5" customFormat="1" x14ac:dyDescent="0.25">
      <c r="A91" s="1"/>
      <c r="B91" s="6"/>
      <c r="E91" s="6"/>
      <c r="F91" s="1"/>
      <c r="G91" s="1"/>
      <c r="H91" s="1"/>
      <c r="L91" s="1"/>
      <c r="M91" s="1"/>
      <c r="N91" s="1"/>
    </row>
    <row r="92" spans="1:14" s="5" customFormat="1" x14ac:dyDescent="0.25">
      <c r="A92" s="1"/>
      <c r="B92" s="6"/>
      <c r="E92" s="6"/>
      <c r="F92" s="1"/>
      <c r="G92" s="1"/>
      <c r="H92" s="1"/>
      <c r="L92" s="1"/>
      <c r="M92" s="1"/>
      <c r="N92" s="1"/>
    </row>
    <row r="93" spans="1:14" s="5" customFormat="1" x14ac:dyDescent="0.25">
      <c r="A93" s="1"/>
      <c r="B93" s="6"/>
      <c r="E93" s="6"/>
      <c r="F93" s="1"/>
      <c r="G93" s="1"/>
      <c r="H93" s="1"/>
      <c r="L93" s="1"/>
      <c r="M93" s="1"/>
      <c r="N93" s="1"/>
    </row>
    <row r="94" spans="1:14" s="5" customFormat="1" x14ac:dyDescent="0.25">
      <c r="A94" s="1"/>
      <c r="B94" s="6"/>
      <c r="E94" s="6"/>
      <c r="F94" s="1"/>
      <c r="G94" s="1"/>
      <c r="H94" s="1"/>
      <c r="L94" s="1"/>
      <c r="M94" s="1"/>
      <c r="N94" s="1"/>
    </row>
    <row r="95" spans="1:14" s="5" customFormat="1" x14ac:dyDescent="0.25">
      <c r="A95" s="1"/>
      <c r="B95" s="6"/>
      <c r="E95" s="6"/>
      <c r="F95" s="1"/>
      <c r="G95" s="1"/>
      <c r="H95" s="1"/>
      <c r="L95" s="1"/>
      <c r="M95" s="1"/>
      <c r="N95" s="1"/>
    </row>
    <row r="96" spans="1:14" s="5" customFormat="1" x14ac:dyDescent="0.25">
      <c r="A96" s="1"/>
      <c r="B96" s="6"/>
      <c r="E96" s="6"/>
      <c r="F96" s="1"/>
      <c r="G96" s="1"/>
      <c r="H96" s="1"/>
      <c r="L96" s="1"/>
      <c r="M96" s="1"/>
      <c r="N96" s="1"/>
    </row>
    <row r="97" spans="1:14" s="5" customFormat="1" x14ac:dyDescent="0.25">
      <c r="A97" s="1"/>
      <c r="B97" s="6"/>
      <c r="E97" s="6"/>
      <c r="F97" s="1"/>
      <c r="G97" s="1"/>
      <c r="H97" s="1"/>
      <c r="L97" s="1"/>
      <c r="M97" s="1"/>
      <c r="N97" s="1"/>
    </row>
    <row r="98" spans="1:14" s="5" customFormat="1" x14ac:dyDescent="0.25">
      <c r="A98" s="1"/>
      <c r="B98" s="6"/>
      <c r="E98" s="6"/>
      <c r="F98" s="1"/>
      <c r="G98" s="1"/>
      <c r="H98" s="1"/>
      <c r="L98" s="1"/>
      <c r="M98" s="1"/>
      <c r="N98" s="1"/>
    </row>
    <row r="99" spans="1:14" s="5" customFormat="1" x14ac:dyDescent="0.25">
      <c r="A99" s="1"/>
      <c r="B99" s="6"/>
      <c r="E99" s="6"/>
      <c r="F99" s="1"/>
      <c r="G99" s="1"/>
      <c r="H99" s="1"/>
      <c r="L99" s="1"/>
      <c r="M99" s="1"/>
      <c r="N99" s="1"/>
    </row>
    <row r="100" spans="1:14" s="5" customFormat="1" x14ac:dyDescent="0.25">
      <c r="A100" s="1"/>
      <c r="B100" s="6"/>
      <c r="E100" s="6"/>
      <c r="F100" s="1"/>
      <c r="G100" s="1"/>
      <c r="H100" s="1"/>
      <c r="L100" s="1"/>
      <c r="M100" s="1"/>
      <c r="N100" s="1"/>
    </row>
    <row r="101" spans="1:14" s="5" customFormat="1" x14ac:dyDescent="0.25">
      <c r="A101" s="1"/>
      <c r="B101" s="6"/>
      <c r="E101" s="6"/>
      <c r="F101" s="1"/>
      <c r="G101" s="1"/>
      <c r="H101" s="1"/>
      <c r="L101" s="1"/>
      <c r="M101" s="1"/>
      <c r="N101" s="1"/>
    </row>
    <row r="102" spans="1:14" s="5" customFormat="1" x14ac:dyDescent="0.25">
      <c r="A102" s="1"/>
      <c r="B102" s="6"/>
      <c r="E102" s="6"/>
      <c r="F102" s="1"/>
      <c r="G102" s="1"/>
      <c r="H102" s="1"/>
      <c r="L102" s="1"/>
      <c r="M102" s="1"/>
      <c r="N102" s="1"/>
    </row>
    <row r="103" spans="1:14" s="5" customFormat="1" x14ac:dyDescent="0.25">
      <c r="A103" s="1"/>
      <c r="B103" s="6"/>
      <c r="E103" s="6"/>
      <c r="F103" s="1"/>
      <c r="G103" s="1"/>
      <c r="H103" s="1"/>
      <c r="L103" s="1"/>
      <c r="M103" s="1"/>
      <c r="N103" s="1"/>
    </row>
    <row r="104" spans="1:14" s="5" customFormat="1" x14ac:dyDescent="0.25">
      <c r="A104" s="1"/>
      <c r="B104" s="6"/>
      <c r="E104" s="6"/>
      <c r="F104" s="1"/>
      <c r="G104" s="1"/>
      <c r="H104" s="1"/>
      <c r="L104" s="1"/>
      <c r="M104" s="1"/>
      <c r="N104" s="1"/>
    </row>
    <row r="105" spans="1:14" s="5" customFormat="1" x14ac:dyDescent="0.25">
      <c r="A105" s="1"/>
      <c r="B105" s="6"/>
      <c r="E105" s="6"/>
      <c r="F105" s="1"/>
      <c r="G105" s="1"/>
      <c r="H105" s="1"/>
      <c r="L105" s="1"/>
      <c r="M105" s="1"/>
      <c r="N105" s="1"/>
    </row>
    <row r="106" spans="1:14" s="5" customFormat="1" x14ac:dyDescent="0.25">
      <c r="A106" s="1"/>
      <c r="B106" s="6"/>
      <c r="E106" s="6"/>
      <c r="F106" s="1"/>
      <c r="G106" s="1"/>
      <c r="H106" s="1"/>
      <c r="L106" s="1"/>
      <c r="M106" s="1"/>
      <c r="N106" s="1"/>
    </row>
    <row r="107" spans="1:14" s="5" customFormat="1" x14ac:dyDescent="0.25">
      <c r="A107" s="1"/>
      <c r="B107" s="6"/>
      <c r="E107" s="6"/>
      <c r="F107" s="1"/>
      <c r="G107" s="1"/>
      <c r="H107" s="1"/>
      <c r="L107" s="1"/>
      <c r="M107" s="1"/>
      <c r="N107" s="1"/>
    </row>
    <row r="108" spans="1:14" s="5" customFormat="1" x14ac:dyDescent="0.25">
      <c r="A108" s="1"/>
      <c r="B108" s="6"/>
      <c r="E108" s="6"/>
      <c r="F108" s="1"/>
      <c r="G108" s="1"/>
      <c r="H108" s="1"/>
      <c r="L108" s="1"/>
      <c r="M108" s="1"/>
      <c r="N108" s="1"/>
    </row>
  </sheetData>
  <sortState ref="B12:K121">
    <sortCondition ref="C12:C121"/>
  </sortState>
  <mergeCells count="8">
    <mergeCell ref="B71:E71"/>
    <mergeCell ref="F70:K70"/>
    <mergeCell ref="F71:K71"/>
    <mergeCell ref="B7:K7"/>
    <mergeCell ref="B8:K8"/>
    <mergeCell ref="B9:K9"/>
    <mergeCell ref="B66:E66"/>
    <mergeCell ref="B70:E70"/>
  </mergeCells>
  <pageMargins left="0.56000000000000005" right="0" top="0.74803149606299213" bottom="0.43307086614173229" header="0.31496062992125984" footer="0.23622047244094491"/>
  <pageSetup scale="66" fitToHeight="0" orientation="landscape" r:id="rId1"/>
  <headerFooter>
    <oddFooter>Página 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704E2B479DFD448AE0C9C92805B4070" ma:contentTypeVersion="14" ma:contentTypeDescription="Crear nuevo documento." ma:contentTypeScope="" ma:versionID="f992808fc39b32a304d45d9f167f8f52">
  <xsd:schema xmlns:xsd="http://www.w3.org/2001/XMLSchema" xmlns:xs="http://www.w3.org/2001/XMLSchema" xmlns:p="http://schemas.microsoft.com/office/2006/metadata/properties" xmlns:ns2="da0356f3-83b3-42db-a4ea-d0e11b8bbdec" xmlns:ns3="8dedfef6-c5ba-4a3e-af87-6a55fe944720" targetNamespace="http://schemas.microsoft.com/office/2006/metadata/properties" ma:root="true" ma:fieldsID="1891485de61f7b4296be343687631b73" ns2:_="" ns3:_="">
    <xsd:import namespace="da0356f3-83b3-42db-a4ea-d0e11b8bbdec"/>
    <xsd:import namespace="8dedfef6-c5ba-4a3e-af87-6a55fe9447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356f3-83b3-42db-a4ea-d0e11b8bbd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n" ma:readOnly="false" ma:fieldId="{5cf76f15-5ced-4ddc-b409-7134ff3c332f}" ma:taxonomyMulti="true" ma:sspId="ee2eaa90-8f7f-4846-8504-93fa31a835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edfef6-c5ba-4a3e-af87-6a55fe944720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a86661a8-6b6f-41a5-9176-af896bd51a08}" ma:internalName="TaxCatchAll" ma:showField="CatchAllData" ma:web="8dedfef6-c5ba-4a3e-af87-6a55fe9447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a0356f3-83b3-42db-a4ea-d0e11b8bbdec">
      <Terms xmlns="http://schemas.microsoft.com/office/infopath/2007/PartnerControls"/>
    </lcf76f155ced4ddcb4097134ff3c332f>
    <TaxCatchAll xmlns="8dedfef6-c5ba-4a3e-af87-6a55fe944720" xsi:nil="true"/>
  </documentManagement>
</p:properties>
</file>

<file path=customXml/itemProps1.xml><?xml version="1.0" encoding="utf-8"?>
<ds:datastoreItem xmlns:ds="http://schemas.openxmlformats.org/officeDocument/2006/customXml" ds:itemID="{57C9BDB1-10AC-4772-A7E3-6C600092311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DE1B8B9-215C-437D-93AE-F25AF1B8DCC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a0356f3-83b3-42db-a4ea-d0e11b8bbdec"/>
    <ds:schemaRef ds:uri="8dedfef6-c5ba-4a3e-af87-6a55fe94472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ADC5B64-19E4-4E35-AE29-D15637BEC4DA}">
  <ds:schemaRefs>
    <ds:schemaRef ds:uri="http://schemas.microsoft.com/office/2006/metadata/properties"/>
    <ds:schemaRef ds:uri="http://schemas.microsoft.com/office/infopath/2007/PartnerControls"/>
    <ds:schemaRef ds:uri="da0356f3-83b3-42db-a4ea-d0e11b8bbdec"/>
    <ds:schemaRef ds:uri="8dedfef6-c5ba-4a3e-af87-6a55fe94472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SEPTIEMBRE 2025</vt:lpstr>
      <vt:lpstr>'SEPTIEMBRE 2025'!Print_Area</vt:lpstr>
      <vt:lpstr>'SEPTIEMBRE 2025'!Print_Titles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Rivera</dc:creator>
  <cp:lastModifiedBy>Victor Ferreras</cp:lastModifiedBy>
  <cp:lastPrinted>2025-10-08T16:57:31Z</cp:lastPrinted>
  <dcterms:created xsi:type="dcterms:W3CDTF">2023-05-10T12:41:08Z</dcterms:created>
  <dcterms:modified xsi:type="dcterms:W3CDTF">2025-10-08T17:00:42Z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0x010100C704E2B479DFD448AE0C9C92805B4070</vt:lpwstr>
  </property>
  <property fmtid="{D5CDD505-2E9C-101B-9397-08002B2CF9AE}" pid="3" name="MediaServiceImageTags">
    <vt:lpwstr/>
  </property>
</Properties>
</file>