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. ESTADOS FINANCIEROS\EF 2025\12-Diciembre\"/>
    </mc:Choice>
  </mc:AlternateContent>
  <bookViews>
    <workbookView xWindow="0" yWindow="3000" windowWidth="19050" windowHeight="8910"/>
  </bookViews>
  <sheets>
    <sheet name="DICIEMBRE 2025" sheetId="1" r:id="rId1"/>
  </sheets>
  <definedNames>
    <definedName name="_xlnm._FilterDatabase" localSheetId="0" hidden="1">'DICIEMBRE 2025'!$A$9:$N$9</definedName>
    <definedName name="_xlnm.Print_Area" localSheetId="0">'DICIEMBRE 2025'!$B$1:$K$148</definedName>
    <definedName name="_xlnm.Print_Titles" localSheetId="0">'DICIEMBRE 2025'!$1:$9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I142" i="1" l="1"/>
  <c r="I141" i="1"/>
  <c r="I140" i="1"/>
  <c r="I139" i="1"/>
  <c r="I138" i="1"/>
  <c r="I137" i="1"/>
  <c r="I136" i="1"/>
  <c r="I135" i="1"/>
  <c r="I134" i="1"/>
  <c r="I133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G143" i="1" l="1"/>
  <c r="I143" i="1" l="1"/>
  <c r="H143" i="1" l="1"/>
  <c r="I13" i="1"/>
  <c r="I14" i="1"/>
  <c r="I15" i="1"/>
  <c r="I16" i="1"/>
  <c r="I10" i="1" l="1"/>
  <c r="I11" i="1"/>
  <c r="I12" i="1"/>
</calcChain>
</file>

<file path=xl/sharedStrings.xml><?xml version="1.0" encoding="utf-8"?>
<sst xmlns="http://schemas.openxmlformats.org/spreadsheetml/2006/main" count="682" uniqueCount="396">
  <si>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</si>
  <si>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</si>
  <si>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</si>
  <si>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</si>
  <si>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</si>
  <si>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</si>
  <si>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</si>
  <si>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</si>
  <si>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</si>
  <si>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</si>
  <si>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</si>
  <si>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</si>
  <si>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402006238</t>
  </si>
  <si>
    <t>130432899</t>
  </si>
  <si>
    <t>CORAASAN</t>
  </si>
  <si>
    <t>MR NETWORKING,S.R.L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</si>
  <si>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</si>
  <si>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</si>
  <si>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</si>
  <si>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</si>
  <si>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</si>
  <si>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</si>
  <si>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</si>
  <si>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131388264</t>
  </si>
  <si>
    <t>INVERSIONES SIURANA,SRL</t>
  </si>
  <si>
    <t>402002364</t>
  </si>
  <si>
    <t>AYUNTAMIENTO MUNICIPIO DE SANTIAGO</t>
  </si>
  <si>
    <t>401007452</t>
  </si>
  <si>
    <t>INAPA</t>
  </si>
  <si>
    <t>131252451</t>
  </si>
  <si>
    <t>URBANVOLT SOLUTION SRL</t>
  </si>
  <si>
    <t>130582548</t>
  </si>
  <si>
    <t>101019921</t>
  </si>
  <si>
    <t>OROX INVERSIONES,SRL</t>
  </si>
  <si>
    <t>CENTRO CUESTA NACIONAL,SAS</t>
  </si>
  <si>
    <t>101663741</t>
  </si>
  <si>
    <t>EMPRESAS LAUREL SRL</t>
  </si>
  <si>
    <t>401007479</t>
  </si>
  <si>
    <t>101503939</t>
  </si>
  <si>
    <t>401516454</t>
  </si>
  <si>
    <t>AYUNTAMIENTO DEL DISTRITO NACIONAL</t>
  </si>
  <si>
    <t>AGUA PLANETA AZUL,S.A</t>
  </si>
  <si>
    <t>SEGURO NACIONAL DE SALUD</t>
  </si>
  <si>
    <t>101821256</t>
  </si>
  <si>
    <t>132472802</t>
  </si>
  <si>
    <t>EDENORTE DOMINICANA, S.A</t>
  </si>
  <si>
    <t>SERVICIO CONEXIONES SC,SRL</t>
  </si>
  <si>
    <t>COMPRA COMESTIBLES P/CNSS</t>
  </si>
  <si>
    <t>130395209</t>
  </si>
  <si>
    <t>TRASERMUL  C POR A</t>
  </si>
  <si>
    <t>Juan Carlos Tejada</t>
  </si>
  <si>
    <t>B1500000226</t>
  </si>
  <si>
    <t>101001577</t>
  </si>
  <si>
    <t>416000089</t>
  </si>
  <si>
    <t>00101142743</t>
  </si>
  <si>
    <t>00101855021</t>
  </si>
  <si>
    <t>00101682698</t>
  </si>
  <si>
    <t>00105716955</t>
  </si>
  <si>
    <t>05600605306</t>
  </si>
  <si>
    <t>02700022417</t>
  </si>
  <si>
    <t>01200077103</t>
  </si>
  <si>
    <t>06600005059</t>
  </si>
  <si>
    <t>01000067890</t>
  </si>
  <si>
    <t>COMPAÑIA DOM.DE TELEFONOS,S.A</t>
  </si>
  <si>
    <t>AYUNTAMIENTO MUNICIPAL DE AZUA</t>
  </si>
  <si>
    <t>JOSE PAUL RODRIGUEZ MANCEBO</t>
  </si>
  <si>
    <t>FABIO REYES GARCIA</t>
  </si>
  <si>
    <t>DULCE MARGARITA SOTO FERNANDEZ</t>
  </si>
  <si>
    <t>YOCASTA FERNANDEZ JAVIER</t>
  </si>
  <si>
    <t>JOSE J. FERNANDEZ DELGADO</t>
  </si>
  <si>
    <t>ANGEL MATEO GIL</t>
  </si>
  <si>
    <t>RITA ELENA OGANDO SANTOS</t>
  </si>
  <si>
    <t>VANESSA VENTURA CAMPOS</t>
  </si>
  <si>
    <t>RAQUEL M. BARRANCO VENTURA</t>
  </si>
  <si>
    <t>SERVICIO DE CATERING</t>
  </si>
  <si>
    <t>Director Financiero</t>
  </si>
  <si>
    <t>Idalia Evangelista Mejía</t>
  </si>
  <si>
    <t>Encargada Dpto. de Contabilidad</t>
  </si>
  <si>
    <t>B1500000016</t>
  </si>
  <si>
    <t>B1500041403</t>
  </si>
  <si>
    <t>B1500000381</t>
  </si>
  <si>
    <t>401037272</t>
  </si>
  <si>
    <t>CAASD</t>
  </si>
  <si>
    <t>101863706</t>
  </si>
  <si>
    <t>JARDIN ILUSIONES, SRL</t>
  </si>
  <si>
    <t>132234626</t>
  </si>
  <si>
    <t>SERVIPART LUPERON,SRL</t>
  </si>
  <si>
    <t>00107959207</t>
  </si>
  <si>
    <t>MATILDE EMILIA CRUZ PIMENTEL</t>
  </si>
  <si>
    <t>LEGALIZACION DOCUMENTOS</t>
  </si>
  <si>
    <t>132075366</t>
  </si>
  <si>
    <t>EXPERT CLEANER SQE,SRL</t>
  </si>
  <si>
    <t>132277368</t>
  </si>
  <si>
    <t>CAPAM DOMINICANA SRL</t>
  </si>
  <si>
    <t>AGUA Y ALCAN.CMR-II,29/9-31/10</t>
  </si>
  <si>
    <t>B1500000120</t>
  </si>
  <si>
    <t>B1500000370</t>
  </si>
  <si>
    <t>B1500000919</t>
  </si>
  <si>
    <t>E450000004597</t>
  </si>
  <si>
    <t>B1500000921</t>
  </si>
  <si>
    <t>E450000000011</t>
  </si>
  <si>
    <t>B1500000157</t>
  </si>
  <si>
    <t>B1500000218</t>
  </si>
  <si>
    <t>B1500000158</t>
  </si>
  <si>
    <t>B1500000478</t>
  </si>
  <si>
    <t>E450000074792</t>
  </si>
  <si>
    <t>E450000074793</t>
  </si>
  <si>
    <t>E450000074794</t>
  </si>
  <si>
    <t>E450000074795</t>
  </si>
  <si>
    <t>E450000074796</t>
  </si>
  <si>
    <t>E450000096218</t>
  </si>
  <si>
    <t>E450000097726</t>
  </si>
  <si>
    <t>E450000096252</t>
  </si>
  <si>
    <t>E450000097701</t>
  </si>
  <si>
    <t>E450000097454</t>
  </si>
  <si>
    <t>E450000097482</t>
  </si>
  <si>
    <t>B1500000102</t>
  </si>
  <si>
    <t>B1500000188</t>
  </si>
  <si>
    <t>B1500000189</t>
  </si>
  <si>
    <t>B1500000463</t>
  </si>
  <si>
    <t>B1500000345</t>
  </si>
  <si>
    <t>B1500000317</t>
  </si>
  <si>
    <t>B1500068660</t>
  </si>
  <si>
    <t>B1500007717</t>
  </si>
  <si>
    <t>E450000094143</t>
  </si>
  <si>
    <t>B1500001509</t>
  </si>
  <si>
    <t>B1500000492</t>
  </si>
  <si>
    <t>B1500000090</t>
  </si>
  <si>
    <t>B1500000187</t>
  </si>
  <si>
    <t>B1500000376</t>
  </si>
  <si>
    <t>E450000000210</t>
  </si>
  <si>
    <t>B1500004189</t>
  </si>
  <si>
    <t>E450000017907</t>
  </si>
  <si>
    <t>E450000017908</t>
  </si>
  <si>
    <t>E450000019833</t>
  </si>
  <si>
    <t>E450000019834</t>
  </si>
  <si>
    <t>E450000005952</t>
  </si>
  <si>
    <t>E450000000209</t>
  </si>
  <si>
    <t>B1500000025</t>
  </si>
  <si>
    <t>B1500000027</t>
  </si>
  <si>
    <t>B1500000151</t>
  </si>
  <si>
    <t>B1500000282</t>
  </si>
  <si>
    <t>B1500000182</t>
  </si>
  <si>
    <t>E450000015257</t>
  </si>
  <si>
    <t>E450000015268</t>
  </si>
  <si>
    <t>E450000015278</t>
  </si>
  <si>
    <t>E450000012688</t>
  </si>
  <si>
    <t>E450000015289</t>
  </si>
  <si>
    <t>B1500000917</t>
  </si>
  <si>
    <t>E450000000896</t>
  </si>
  <si>
    <t>B1500000247</t>
  </si>
  <si>
    <t>E450000000546</t>
  </si>
  <si>
    <t>E450000000048</t>
  </si>
  <si>
    <t>E450000000566</t>
  </si>
  <si>
    <t>B1500002636</t>
  </si>
  <si>
    <t>B1500000159</t>
  </si>
  <si>
    <t>B1500001040</t>
  </si>
  <si>
    <t>B1500000056</t>
  </si>
  <si>
    <t>E450000000001</t>
  </si>
  <si>
    <t>B1500000076</t>
  </si>
  <si>
    <t>B1500000075</t>
  </si>
  <si>
    <t>B1500000032</t>
  </si>
  <si>
    <t>B1500230153</t>
  </si>
  <si>
    <t>B1500230254</t>
  </si>
  <si>
    <t>B1500230303</t>
  </si>
  <si>
    <t>B1500233668</t>
  </si>
  <si>
    <t>B1500000610</t>
  </si>
  <si>
    <t>B1500000079</t>
  </si>
  <si>
    <t>B1500000229</t>
  </si>
  <si>
    <t>B1500000552</t>
  </si>
  <si>
    <t>B1500000115</t>
  </si>
  <si>
    <t>B1500000310</t>
  </si>
  <si>
    <t>B1500000318</t>
  </si>
  <si>
    <t>B1500000373</t>
  </si>
  <si>
    <t>B1500000094</t>
  </si>
  <si>
    <t>B1500000348</t>
  </si>
  <si>
    <t>B1500000103</t>
  </si>
  <si>
    <t>B1500000107</t>
  </si>
  <si>
    <t>B1500000227</t>
  </si>
  <si>
    <t>B1500000385</t>
  </si>
  <si>
    <t>B1500000467</t>
  </si>
  <si>
    <t>B1500000453</t>
  </si>
  <si>
    <t>B1500000386</t>
  </si>
  <si>
    <t>B1500000031</t>
  </si>
  <si>
    <t>B1500000033</t>
  </si>
  <si>
    <t>B1500001137</t>
  </si>
  <si>
    <t>E450000000217</t>
  </si>
  <si>
    <t>E450000000219</t>
  </si>
  <si>
    <t>B1500000437</t>
  </si>
  <si>
    <t>B15000003502</t>
  </si>
  <si>
    <t>B15000003557</t>
  </si>
  <si>
    <t>B1500004252</t>
  </si>
  <si>
    <t>B1500000441</t>
  </si>
  <si>
    <t>E450000006257</t>
  </si>
  <si>
    <t>B1500001026</t>
  </si>
  <si>
    <t>B1500001027</t>
  </si>
  <si>
    <t>B1500000003</t>
  </si>
  <si>
    <t>B1500000190</t>
  </si>
  <si>
    <t>E450000015312</t>
  </si>
  <si>
    <t>E450000015299</t>
  </si>
  <si>
    <t>E450000012519</t>
  </si>
  <si>
    <t>E450000015323</t>
  </si>
  <si>
    <t>B1500000018</t>
  </si>
  <si>
    <t>E450000000035</t>
  </si>
  <si>
    <t>E450000004939</t>
  </si>
  <si>
    <t>B1500232837</t>
  </si>
  <si>
    <t>E450000001637</t>
  </si>
  <si>
    <t>B1500000926</t>
  </si>
  <si>
    <t>B1500000931</t>
  </si>
  <si>
    <t>B1500002424</t>
  </si>
  <si>
    <t>B1500006848</t>
  </si>
  <si>
    <t>E450000000565</t>
  </si>
  <si>
    <t>132791241</t>
  </si>
  <si>
    <t>NYPA CORPORATION,SRL</t>
  </si>
  <si>
    <t>131547036</t>
  </si>
  <si>
    <t>TURISTRANS TRANSPORTE Y SERVICIOS,SRL</t>
  </si>
  <si>
    <t>130777845</t>
  </si>
  <si>
    <t>SOLVEX DOMINICANA,SRL</t>
  </si>
  <si>
    <t>132741341</t>
  </si>
  <si>
    <t>ENA, SRL</t>
  </si>
  <si>
    <t>131469779</t>
  </si>
  <si>
    <t>FEROX SOLUTIONS,SRL</t>
  </si>
  <si>
    <t>03100325053</t>
  </si>
  <si>
    <t>ALEJANDRA DEL CARMEN ANIDO HERRERA</t>
  </si>
  <si>
    <t>00100029503</t>
  </si>
  <si>
    <t>BRUNO E.CALDERON TRONCOSO</t>
  </si>
  <si>
    <t>00101920924</t>
  </si>
  <si>
    <t>YRIS ESTELA ALMANZAR BETANCES</t>
  </si>
  <si>
    <t>03100663073</t>
  </si>
  <si>
    <t>CARMEN ROSA PERALTA</t>
  </si>
  <si>
    <t>04700024807</t>
  </si>
  <si>
    <t>RAFAELINA M. CONCEPCION LANTIGUA</t>
  </si>
  <si>
    <t>04701007827</t>
  </si>
  <si>
    <t>FRANKLIN FRANCISCO MILIAN CAPELLAN</t>
  </si>
  <si>
    <t>00200492171</t>
  </si>
  <si>
    <t>VIOLETA LUNA</t>
  </si>
  <si>
    <t>04700000724</t>
  </si>
  <si>
    <t>MARCEL ALEXIS JOSE BACO ERO</t>
  </si>
  <si>
    <t>131399096</t>
  </si>
  <si>
    <t>SERLINE INVESTMENTS,SRL</t>
  </si>
  <si>
    <t>131959182</t>
  </si>
  <si>
    <t>F&amp;B ADVERTISING AND PRODUCTIONS,SRL</t>
  </si>
  <si>
    <t>131627854</t>
  </si>
  <si>
    <t>PANORAMICA CON LUCIANO AYBAR,SRL</t>
  </si>
  <si>
    <t>131872298</t>
  </si>
  <si>
    <t>P W A,SRL</t>
  </si>
  <si>
    <t>131155091</t>
  </si>
  <si>
    <t>PA CATERING, SRL</t>
  </si>
  <si>
    <t>00101910370</t>
  </si>
  <si>
    <t>SANDRA M.LEROUX PICHARDO</t>
  </si>
  <si>
    <t>130297118</t>
  </si>
  <si>
    <t>GTG INDUSTRIAL, S.R.L</t>
  </si>
  <si>
    <t>101689341</t>
  </si>
  <si>
    <t>Multigrabado S.R.L</t>
  </si>
  <si>
    <t>130771995</t>
  </si>
  <si>
    <t>CASTING SCORPION,SRL</t>
  </si>
  <si>
    <t>132697472</t>
  </si>
  <si>
    <t>BOOMERANG FIESTA,SRL</t>
  </si>
  <si>
    <t>132984048</t>
  </si>
  <si>
    <t>E &amp; L MATOS ELECTRIC S.R.L.</t>
  </si>
  <si>
    <t>07100504849</t>
  </si>
  <si>
    <t>RONNY MARTINEZ MARTINEZ</t>
  </si>
  <si>
    <t>131488781</t>
  </si>
  <si>
    <t>DIGITALISIMA,SRL</t>
  </si>
  <si>
    <t>132606396</t>
  </si>
  <si>
    <t>RUF INGENIERIA DE MANTENIMIENTO TOTAL SRL</t>
  </si>
  <si>
    <t>430128317</t>
  </si>
  <si>
    <t>INSTITUTO DOMINICANO PARA LA CALIDAD</t>
  </si>
  <si>
    <t>01800092007</t>
  </si>
  <si>
    <t>LUZ CELESTE PEREZ LABOURT</t>
  </si>
  <si>
    <t>131085024</t>
  </si>
  <si>
    <t>CONSTRUCTORA VOLQUEZ MENDEZ,S.A</t>
  </si>
  <si>
    <t>04800495279</t>
  </si>
  <si>
    <t>YGNACIO HERNANDEZ HICIANO</t>
  </si>
  <si>
    <t>430096326</t>
  </si>
  <si>
    <t>FENATRAZONAS</t>
  </si>
  <si>
    <t>05600972912</t>
  </si>
  <si>
    <t>DOMINGO PAULINO MOYA</t>
  </si>
  <si>
    <t>01000115442</t>
  </si>
  <si>
    <t>YNERSA ALTAGRACIA ESCAÑO JIMENEZ</t>
  </si>
  <si>
    <t>00105227714</t>
  </si>
  <si>
    <t>CARMEN ENICIA CHEVALIER CARABALLO</t>
  </si>
  <si>
    <t>430019501</t>
  </si>
  <si>
    <t>OFICINA GUB DE TEC DE LA INF Y COM</t>
  </si>
  <si>
    <t>102316163</t>
  </si>
  <si>
    <t>CENTRO ESPECIALIZADO DE COMPUTACION,SRL</t>
  </si>
  <si>
    <t>101872952</t>
  </si>
  <si>
    <t>JOAQUIN ROMERO COMERCIAL,S.R.L</t>
  </si>
  <si>
    <t>130739902</t>
  </si>
  <si>
    <t>SERVICIOS INTEGRALES CORPORATIVOS T&amp;P,SRL</t>
  </si>
  <si>
    <t>130218935</t>
  </si>
  <si>
    <t>ASOGADOM,SRL</t>
  </si>
  <si>
    <t>101014334</t>
  </si>
  <si>
    <t>EDITORA LISTIN DIARIO,C.POR A.</t>
  </si>
  <si>
    <t>131157319</t>
  </si>
  <si>
    <t>BANDERAS GLOBAL HC,SRL</t>
  </si>
  <si>
    <t>101003561</t>
  </si>
  <si>
    <t>EDITORA DEL CARIBE, C POR A</t>
  </si>
  <si>
    <t>COMPRA MOCHILAS Y CAPAS IMPERM</t>
  </si>
  <si>
    <t>SERVICIO FUMIGACION,NOV/2025</t>
  </si>
  <si>
    <t>TRANSPORTAC. DOCUMENTOS</t>
  </si>
  <si>
    <t>SFA COMPLEM. EMPL. DIC/2025</t>
  </si>
  <si>
    <t>SERVICIO DE TRANSPORTE</t>
  </si>
  <si>
    <t>LICENCIAS INFORMATICAS</t>
  </si>
  <si>
    <t>COMPRA ELECTROMESTICOS</t>
  </si>
  <si>
    <t xml:space="preserve">COMPRA UTILES DE INFORMATICA </t>
  </si>
  <si>
    <t>COMPRA EQUIPOS Y ACCESORIOS</t>
  </si>
  <si>
    <t>COMPRA MANEJADORA A/A</t>
  </si>
  <si>
    <t>AREA COMUNES,02/10-02/11</t>
  </si>
  <si>
    <t>OFIC.PISO 11., 17/10 - 17/11</t>
  </si>
  <si>
    <t>OFICINAS CNSS,02/10 - 02/11</t>
  </si>
  <si>
    <t>OFICINAS CMN-0,02/10 - 02/11</t>
  </si>
  <si>
    <t>OFICINA CMR-I,07/10 - 06/11</t>
  </si>
  <si>
    <t>SUMARIA CNSS, NOV/2025</t>
  </si>
  <si>
    <t>FLOTA EMPL. CNSS, NOV/2025</t>
  </si>
  <si>
    <t>CENTRAL CGCNSS, NOV/2025</t>
  </si>
  <si>
    <t>INTERNET Y TEL.CGCNSS,NOV/25</t>
  </si>
  <si>
    <t>MODENS INTERN. CGCNSS,NOV/25</t>
  </si>
  <si>
    <t>INTERNET GG CNSS, NOV/2025</t>
  </si>
  <si>
    <t>EVAL. GRADO DISCAPAC.,OCT/2025</t>
  </si>
  <si>
    <t>EVAL. GRADO DISCAPAC.,OCT/205</t>
  </si>
  <si>
    <t>ASIST. CTD/SISARIL,OCT/2025</t>
  </si>
  <si>
    <t>RECOG. BASURA TORRE SS,DIC./25</t>
  </si>
  <si>
    <t>RECOG. BASURA CMR-II,DIC/2025</t>
  </si>
  <si>
    <t>CMR-II, 01/11 AL 01/12/2025</t>
  </si>
  <si>
    <t>RECOG. BASURA CMR-1,DIC/2025</t>
  </si>
  <si>
    <t>SERV. INTERNET,DIC/2025</t>
  </si>
  <si>
    <t>ALQ. LOCAL OFIC. PISO11,DIC/25</t>
  </si>
  <si>
    <t>LIMPIEZA PROFUNDA OFIC. CNSS</t>
  </si>
  <si>
    <t>SEGURO VIDA EMPL. CNSS,DIC/25</t>
  </si>
  <si>
    <t>PINO NAVIDENO P/DECORACIONES</t>
  </si>
  <si>
    <t>AGUA Y ALCANT.,NOV/2025</t>
  </si>
  <si>
    <t>AGUA DE POZO, NOV/2025</t>
  </si>
  <si>
    <t>AGUA Y ALCANT,DIC/2025</t>
  </si>
  <si>
    <t>AGUA DE POZO,DIC/2025</t>
  </si>
  <si>
    <t>AGUA Y ALCANT. CMR-I,NOV/25</t>
  </si>
  <si>
    <t>ALQ. LOCAL CMN-0,DIC/2025</t>
  </si>
  <si>
    <t>SERV. ALMUERZO A EMPL,NOV/25</t>
  </si>
  <si>
    <t>ALQ. LOCAL ALMACEN,NOV/2025</t>
  </si>
  <si>
    <t>ALQ. LOCAL ALMACEN,DIC/25</t>
  </si>
  <si>
    <t>ELABORACION AUDIOVISUALES</t>
  </si>
  <si>
    <t>SERVICIO PUBLICIDAD, NOV/2025</t>
  </si>
  <si>
    <t>SERVICIO PUBLICIDAD,JUN/2025</t>
  </si>
  <si>
    <t>LICENCIA INFORMATICAS</t>
  </si>
  <si>
    <t>COMPRA AGUA,11/03/2025</t>
  </si>
  <si>
    <t>COMOPARA AGUA, 11/11/2025</t>
  </si>
  <si>
    <t>COMPRA AGUA,17/11/2025</t>
  </si>
  <si>
    <t>COMPRA AGUA,18/11/2025</t>
  </si>
  <si>
    <t>COMPRA DE AGUA,24/11/2025</t>
  </si>
  <si>
    <t>SERVICIO ALAMCENAJE,NOV/25</t>
  </si>
  <si>
    <t>REFRIGERIO EMPACADOS</t>
  </si>
  <si>
    <t>COMPRA SUMINSTROS DESECHABLES</t>
  </si>
  <si>
    <t>SERVICIOS DE CATERING CNSS</t>
  </si>
  <si>
    <t>PLACA EN ACRILICO REDONDA</t>
  </si>
  <si>
    <t>MANT.Y REPARACION BANO, PIS.11</t>
  </si>
  <si>
    <t>COMPRA CARNET INSTITUCIONAL</t>
  </si>
  <si>
    <t>INTEGRACION INSTITUCIONAL</t>
  </si>
  <si>
    <t>COMPRA PRODUCTOS ELECTRICOS</t>
  </si>
  <si>
    <t>SERVICIOS JURIDICOS</t>
  </si>
  <si>
    <t>SERV. PUBLICIDAD,AGO-OCT/2025</t>
  </si>
  <si>
    <t>MONT. Y DESMONT. CONTADOR</t>
  </si>
  <si>
    <t>COMPLETIVO CERTIF. NORMA ISO</t>
  </si>
  <si>
    <t>IMPERMEABILIZACION TECHO SS</t>
  </si>
  <si>
    <t>SERV.PUBLICIDAD, NOV. Y DIC/25</t>
  </si>
  <si>
    <t>SERV. PUBLICIDAD, OCT-DIC/2025</t>
  </si>
  <si>
    <t>SERV.PUBLICIDAD,NOV-DIC/2025</t>
  </si>
  <si>
    <t>EVAL.DICTAMEN Y MOVILIDAD,NOV</t>
  </si>
  <si>
    <t>EVAL. DICTAMEN Y MOV. NOV-25</t>
  </si>
  <si>
    <t>ALQ. LOCAL CMR-I, OCT/2025</t>
  </si>
  <si>
    <t>ALQ. LOCAL CMR-I, NOV/2025</t>
  </si>
  <si>
    <t>ALQ. LOCAL CMR-I, DIC/2025</t>
  </si>
  <si>
    <t>POLIZA SEGURO VIDA,DIC/2025</t>
  </si>
  <si>
    <t>MANT.VEHICULO DEL CNSS</t>
  </si>
  <si>
    <t>CORONA FUNEBRE,RELAC.CNSS</t>
  </si>
  <si>
    <t>ALQ.ESPACIO PUNTO GOB.,ENE/25</t>
  </si>
  <si>
    <t>MANT. VEHICULO DEL CNSS</t>
  </si>
  <si>
    <t>SERVICIO PUBLICIDAD,NOV/25</t>
  </si>
  <si>
    <t>COMPRA DISCO DURO Y TECLADOS</t>
  </si>
  <si>
    <t>ASIST. CTD-SRL NOV. 2025</t>
  </si>
  <si>
    <t>COMPRA AGUA,08/12/2025</t>
  </si>
  <si>
    <t>COMPRA AGUA,01/12/2025</t>
  </si>
  <si>
    <t>COMPRA AGUA,12/12/2025</t>
  </si>
  <si>
    <t>COMPRA AGUA,15/12/2025</t>
  </si>
  <si>
    <t>MANT. ASCENSORES,NOV/2025</t>
  </si>
  <si>
    <t>2DO. AVANCE 60% SERV.AUDITORIA</t>
  </si>
  <si>
    <t>LAVADO VEHICULO CNSS</t>
  </si>
  <si>
    <t>SFS PLANES COMPLEM.ENE/2026</t>
  </si>
  <si>
    <t>COMPRA LIMON Y JENGIBRE</t>
  </si>
  <si>
    <t>ESPACIO PAGADO</t>
  </si>
  <si>
    <t>SERV. ALMACENAJE DE DOC.DIC/25</t>
  </si>
  <si>
    <t>TRANSPORTE PERSONAL CNSS</t>
  </si>
  <si>
    <t>SERV. JARDINERIA,NOV/25</t>
  </si>
  <si>
    <t>SERV, JARDINERIA, DIC/2025</t>
  </si>
  <si>
    <t>COMPRA BANDERAS</t>
  </si>
  <si>
    <t>LEGALIZACION DOC.CNSS</t>
  </si>
  <si>
    <t>Informe mensual de Pagos a suplidores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</si>
</sst>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43" fontId="0" fillId="0" borderId="2" xfId="1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/>
    </xf>
    <xf numFmtId="39" fontId="7" fillId="2" borderId="2" xfId="2" applyNumberFormat="1" applyFont="1" applyFill="1" applyBorder="1"/>
    <xf numFmtId="43" fontId="8" fillId="2" borderId="2" xfId="1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0" fillId="0" borderId="3" xfId="0" applyFont="1" applyFill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Comma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3125902</xdr:colOff>
      <xdr:row>0</xdr:row>
      <xdr:rowOff>133350</xdr:rowOff>
    </xdr:from>
    <xdr:ext cx="1209675" cy="7715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102" y="133350"/>
          <a:ext cx="1209675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185"/>
  <sheetViews>
    <sheetView showGridLines="0" tabSelected="1" view="pageBreakPreview" topLeftCell="A43" zoomScaleNormal="112" zoomScaleSheetLayoutView="100" workbookViewId="0">
      <selection activeCell="F14" sqref="F14"/>
    </sheetView>
  </sheetViews>
  <sheetFormatPr defaultColWidth="11.42578125" defaultRowHeight="15" x14ac:dyDescent="0.25"/>
  <cols>
    <col min="1" max="1" width="3" style="1" customWidth="1"/>
    <col min="2" max="2" width="16.28515625" style="6" customWidth="1"/>
    <col min="3" max="3" width="13.28515625" style="5" customWidth="1"/>
    <col min="4" max="4" width="14.28515625" style="5" customWidth="1"/>
    <col min="5" max="5" width="50.42578125" style="6" customWidth="1"/>
    <col min="6" max="6" width="44.140625" style="1" bestFit="1" customWidth="1"/>
    <col min="7" max="7" width="14.42578125" style="1" customWidth="1"/>
    <col min="8" max="8" width="13.85546875" style="1" customWidth="1"/>
    <col min="9" max="9" width="10.85546875" style="5" customWidth="1"/>
    <col min="10" max="10" width="12.85546875" style="5" bestFit="1" customWidth="1"/>
    <col min="11" max="11" width="8.42578125" style="5" customWidth="1"/>
    <col min="12" max="12" width="12.7109375" style="1" bestFit="1" customWidth="1"/>
    <col min="13" max="16384" width="11.42578125" style="1"/>
  </cols>
  <sheetData>
    <row r="6" spans="2:12" ht="24" customHeight="1" x14ac:dyDescent="0.45">
      <c r="B6" s="43" t="s">
        <v>0</v>
      </c>
      <c r="C6" s="43"/>
      <c r="D6" s="43"/>
      <c r="E6" s="43"/>
      <c r="F6" s="43"/>
      <c r="G6" s="43"/>
      <c r="H6" s="43"/>
      <c r="I6" s="43"/>
      <c r="J6" s="43"/>
      <c r="K6" s="43"/>
      <c r="L6" s="2"/>
    </row>
    <row r="7" spans="2:12" x14ac:dyDescent="0.25">
      <c r="B7" s="44" t="s">
        <v>395</v>
      </c>
      <c r="C7" s="44"/>
      <c r="D7" s="44"/>
      <c r="E7" s="44"/>
      <c r="F7" s="44"/>
      <c r="G7" s="44"/>
      <c r="H7" s="44"/>
      <c r="I7" s="44"/>
      <c r="J7" s="44"/>
      <c r="K7" s="44"/>
    </row>
    <row r="8" spans="2:12" x14ac:dyDescent="0.25">
      <c r="B8" s="45" t="s">
        <v>1</v>
      </c>
      <c r="C8" s="45"/>
      <c r="D8" s="45"/>
      <c r="E8" s="45"/>
      <c r="F8" s="45"/>
      <c r="G8" s="45"/>
      <c r="H8" s="45"/>
      <c r="I8" s="45"/>
      <c r="J8" s="45"/>
      <c r="K8" s="45"/>
    </row>
    <row r="9" spans="2:12" s="3" customFormat="1" ht="30" x14ac:dyDescent="0.25">
      <c r="B9" s="30" t="s">
        <v>2</v>
      </c>
      <c r="C9" s="31" t="s">
        <v>3</v>
      </c>
      <c r="D9" s="32" t="s">
        <v>18</v>
      </c>
      <c r="E9" s="30" t="s">
        <v>4</v>
      </c>
      <c r="F9" s="30" t="s">
        <v>5</v>
      </c>
      <c r="G9" s="33" t="s">
        <v>6</v>
      </c>
      <c r="H9" s="33" t="s">
        <v>7</v>
      </c>
      <c r="I9" s="31" t="s">
        <v>8</v>
      </c>
      <c r="J9" s="31" t="s">
        <v>9</v>
      </c>
      <c r="K9" s="31" t="s">
        <v>10</v>
      </c>
      <c r="L9" s="7"/>
    </row>
    <row r="10" spans="2:12" s="4" customFormat="1" x14ac:dyDescent="0.25">
      <c r="B10" s="23" t="s">
        <v>95</v>
      </c>
      <c r="C10" s="28">
        <f>DATE(2025,12,3)</f>
        <v>45994</v>
      </c>
      <c r="D10" s="23" t="s">
        <v>212</v>
      </c>
      <c r="E10" s="23" t="s">
        <v>213</v>
      </c>
      <c r="F10" s="23" t="s">
        <v>298</v>
      </c>
      <c r="G10" s="24">
        <v>50997.24</v>
      </c>
      <c r="H10" s="24">
        <v>50997.24</v>
      </c>
      <c r="I10" s="25">
        <f>+G10-H10</f>
        <v>0</v>
      </c>
      <c r="J10" s="26">
        <v>46022</v>
      </c>
      <c r="K10" s="27" t="s">
        <v>11</v>
      </c>
      <c r="L10" s="8"/>
    </row>
    <row r="11" spans="2:12" s="4" customFormat="1" x14ac:dyDescent="0.25">
      <c r="B11" s="23" t="s">
        <v>96</v>
      </c>
      <c r="C11" s="28">
        <f t="shared" ref="C11:C12" si="0">DATE(2025,12,3)</f>
        <v>45994</v>
      </c>
      <c r="D11" s="23" t="s">
        <v>90</v>
      </c>
      <c r="E11" s="23" t="s">
        <v>91</v>
      </c>
      <c r="F11" s="23" t="s">
        <v>299</v>
      </c>
      <c r="G11" s="24">
        <v>19583.34</v>
      </c>
      <c r="H11" s="24">
        <v>19583.34</v>
      </c>
      <c r="I11" s="21">
        <f>+G11-H11</f>
        <v>0</v>
      </c>
      <c r="J11" s="26">
        <v>46022</v>
      </c>
      <c r="K11" s="22" t="s">
        <v>11</v>
      </c>
      <c r="L11" s="8"/>
    </row>
    <row r="12" spans="2:12" s="4" customFormat="1" x14ac:dyDescent="0.25">
      <c r="B12" s="23" t="s">
        <v>97</v>
      </c>
      <c r="C12" s="28">
        <f t="shared" si="0"/>
        <v>45994</v>
      </c>
      <c r="D12" s="23" t="s">
        <v>29</v>
      </c>
      <c r="E12" s="23" t="s">
        <v>30</v>
      </c>
      <c r="F12" s="23" t="s">
        <v>300</v>
      </c>
      <c r="G12" s="24">
        <v>4550.78</v>
      </c>
      <c r="H12" s="24">
        <v>4550.78</v>
      </c>
      <c r="I12" s="21">
        <f t="shared" ref="I12:I16" si="1">+G12-H12</f>
        <v>0</v>
      </c>
      <c r="J12" s="26">
        <v>46022</v>
      </c>
      <c r="K12" s="22" t="s">
        <v>11</v>
      </c>
      <c r="L12" s="8"/>
    </row>
    <row r="13" spans="2:12" s="4" customFormat="1" x14ac:dyDescent="0.25">
      <c r="B13" s="23" t="s">
        <v>98</v>
      </c>
      <c r="C13" s="28">
        <f>DATE(2025,12,4)</f>
        <v>45995</v>
      </c>
      <c r="D13" s="23" t="s">
        <v>39</v>
      </c>
      <c r="E13" s="23" t="s">
        <v>42</v>
      </c>
      <c r="F13" s="23" t="s">
        <v>301</v>
      </c>
      <c r="G13" s="24">
        <v>287759.2</v>
      </c>
      <c r="H13" s="24">
        <v>287759.2</v>
      </c>
      <c r="I13" s="21">
        <f t="shared" si="1"/>
        <v>0</v>
      </c>
      <c r="J13" s="26">
        <v>46022</v>
      </c>
      <c r="K13" s="27" t="s">
        <v>11</v>
      </c>
      <c r="L13" s="8"/>
    </row>
    <row r="14" spans="2:12" s="4" customFormat="1" x14ac:dyDescent="0.25">
      <c r="B14" s="23" t="s">
        <v>99</v>
      </c>
      <c r="C14" s="28">
        <f t="shared" ref="C14:C19" si="2">DATE(2025,12,5)</f>
        <v>45996</v>
      </c>
      <c r="D14" s="23" t="s">
        <v>214</v>
      </c>
      <c r="E14" s="23" t="s">
        <v>215</v>
      </c>
      <c r="F14" s="23" t="s">
        <v>302</v>
      </c>
      <c r="G14" s="24">
        <v>38000</v>
      </c>
      <c r="H14" s="24">
        <v>38000</v>
      </c>
      <c r="I14" s="21">
        <f t="shared" si="1"/>
        <v>0</v>
      </c>
      <c r="J14" s="26">
        <v>46022</v>
      </c>
      <c r="K14" s="22" t="s">
        <v>11</v>
      </c>
      <c r="L14" s="8"/>
    </row>
    <row r="15" spans="2:12" s="4" customFormat="1" x14ac:dyDescent="0.25">
      <c r="B15" s="23" t="s">
        <v>100</v>
      </c>
      <c r="C15" s="28">
        <f t="shared" si="2"/>
        <v>45996</v>
      </c>
      <c r="D15" s="23" t="s">
        <v>216</v>
      </c>
      <c r="E15" s="23" t="s">
        <v>217</v>
      </c>
      <c r="F15" s="23" t="s">
        <v>303</v>
      </c>
      <c r="G15" s="24">
        <v>794103.33</v>
      </c>
      <c r="H15" s="24">
        <v>794103.33</v>
      </c>
      <c r="I15" s="21">
        <f t="shared" si="1"/>
        <v>0</v>
      </c>
      <c r="J15" s="26">
        <v>46022</v>
      </c>
      <c r="K15" s="22" t="s">
        <v>11</v>
      </c>
      <c r="L15" s="8"/>
    </row>
    <row r="16" spans="2:12" s="4" customFormat="1" x14ac:dyDescent="0.25">
      <c r="B16" s="23" t="s">
        <v>101</v>
      </c>
      <c r="C16" s="28">
        <f t="shared" si="2"/>
        <v>45996</v>
      </c>
      <c r="D16" s="23" t="s">
        <v>218</v>
      </c>
      <c r="E16" s="23" t="s">
        <v>219</v>
      </c>
      <c r="F16" s="23" t="s">
        <v>304</v>
      </c>
      <c r="G16" s="24">
        <v>46710.3</v>
      </c>
      <c r="H16" s="24">
        <v>46710.3</v>
      </c>
      <c r="I16" s="21">
        <f t="shared" si="1"/>
        <v>0</v>
      </c>
      <c r="J16" s="26">
        <v>46022</v>
      </c>
      <c r="K16" s="27" t="s">
        <v>11</v>
      </c>
      <c r="L16" s="8"/>
    </row>
    <row r="17" spans="2:12" s="4" customFormat="1" x14ac:dyDescent="0.25">
      <c r="B17" s="23" t="s">
        <v>102</v>
      </c>
      <c r="C17" s="28">
        <f t="shared" si="2"/>
        <v>45996</v>
      </c>
      <c r="D17" s="23" t="s">
        <v>92</v>
      </c>
      <c r="E17" s="23" t="s">
        <v>93</v>
      </c>
      <c r="F17" s="29" t="s">
        <v>305</v>
      </c>
      <c r="G17" s="24">
        <v>1647539.6</v>
      </c>
      <c r="H17" s="24">
        <v>1647539.6</v>
      </c>
      <c r="I17" s="25">
        <f>+G17-H17</f>
        <v>0</v>
      </c>
      <c r="J17" s="26">
        <v>46022</v>
      </c>
      <c r="K17" s="27" t="s">
        <v>11</v>
      </c>
      <c r="L17" s="8"/>
    </row>
    <row r="18" spans="2:12" s="4" customFormat="1" x14ac:dyDescent="0.25">
      <c r="B18" s="23" t="s">
        <v>103</v>
      </c>
      <c r="C18" s="28">
        <f t="shared" si="2"/>
        <v>45996</v>
      </c>
      <c r="D18" s="23" t="s">
        <v>218</v>
      </c>
      <c r="E18" s="23" t="s">
        <v>219</v>
      </c>
      <c r="F18" s="23" t="s">
        <v>306</v>
      </c>
      <c r="G18" s="24">
        <v>81657.490000000005</v>
      </c>
      <c r="H18" s="24">
        <v>81657.490000000005</v>
      </c>
      <c r="I18" s="21">
        <f>+G18-H18</f>
        <v>0</v>
      </c>
      <c r="J18" s="26">
        <v>46022</v>
      </c>
      <c r="K18" s="22" t="s">
        <v>11</v>
      </c>
      <c r="L18" s="8"/>
    </row>
    <row r="19" spans="2:12" s="4" customFormat="1" x14ac:dyDescent="0.25">
      <c r="B19" s="23" t="s">
        <v>104</v>
      </c>
      <c r="C19" s="28">
        <f t="shared" si="2"/>
        <v>45996</v>
      </c>
      <c r="D19" s="23" t="s">
        <v>220</v>
      </c>
      <c r="E19" s="23" t="s">
        <v>221</v>
      </c>
      <c r="F19" s="23" t="s">
        <v>307</v>
      </c>
      <c r="G19" s="24">
        <v>817386</v>
      </c>
      <c r="H19" s="24">
        <v>817386</v>
      </c>
      <c r="I19" s="21">
        <f t="shared" ref="I19:I23" si="3">+G19-H19</f>
        <v>0</v>
      </c>
      <c r="J19" s="26">
        <v>46022</v>
      </c>
      <c r="K19" s="22" t="s">
        <v>11</v>
      </c>
      <c r="L19" s="8"/>
    </row>
    <row r="20" spans="2:12" s="4" customFormat="1" x14ac:dyDescent="0.25">
      <c r="B20" s="23" t="s">
        <v>105</v>
      </c>
      <c r="C20" s="28">
        <f>DATE(2025,12,8)</f>
        <v>45999</v>
      </c>
      <c r="D20" s="23" t="s">
        <v>17</v>
      </c>
      <c r="E20" s="23" t="s">
        <v>16</v>
      </c>
      <c r="F20" s="23" t="s">
        <v>308</v>
      </c>
      <c r="G20" s="24">
        <v>224488.57</v>
      </c>
      <c r="H20" s="24">
        <v>224488.57</v>
      </c>
      <c r="I20" s="21">
        <f t="shared" si="3"/>
        <v>0</v>
      </c>
      <c r="J20" s="26">
        <v>46022</v>
      </c>
      <c r="K20" s="27" t="s">
        <v>11</v>
      </c>
      <c r="L20" s="8"/>
    </row>
    <row r="21" spans="2:12" s="4" customFormat="1" x14ac:dyDescent="0.25">
      <c r="B21" s="23" t="s">
        <v>106</v>
      </c>
      <c r="C21" s="28">
        <f>DATE(2025,12,8)</f>
        <v>45999</v>
      </c>
      <c r="D21" s="23" t="s">
        <v>17</v>
      </c>
      <c r="E21" s="23" t="s">
        <v>16</v>
      </c>
      <c r="F21" s="23" t="s">
        <v>309</v>
      </c>
      <c r="G21" s="24">
        <v>160746.23000000001</v>
      </c>
      <c r="H21" s="24">
        <v>160746.23000000001</v>
      </c>
      <c r="I21" s="21">
        <f t="shared" si="3"/>
        <v>0</v>
      </c>
      <c r="J21" s="26">
        <v>46022</v>
      </c>
      <c r="K21" s="22" t="s">
        <v>11</v>
      </c>
      <c r="L21" s="8"/>
    </row>
    <row r="22" spans="2:12" s="4" customFormat="1" x14ac:dyDescent="0.25">
      <c r="B22" s="23" t="s">
        <v>107</v>
      </c>
      <c r="C22" s="28">
        <f t="shared" ref="C22:C30" si="4">DATE(2025,12,8)</f>
        <v>45999</v>
      </c>
      <c r="D22" s="23" t="s">
        <v>17</v>
      </c>
      <c r="E22" s="23" t="s">
        <v>16</v>
      </c>
      <c r="F22" s="23" t="s">
        <v>310</v>
      </c>
      <c r="G22" s="24">
        <v>154632.37</v>
      </c>
      <c r="H22" s="24">
        <v>154632.37</v>
      </c>
      <c r="I22" s="21">
        <f t="shared" si="3"/>
        <v>0</v>
      </c>
      <c r="J22" s="26">
        <v>46022</v>
      </c>
      <c r="K22" s="22" t="s">
        <v>11</v>
      </c>
      <c r="L22" s="8"/>
    </row>
    <row r="23" spans="2:12" s="4" customFormat="1" x14ac:dyDescent="0.25">
      <c r="B23" s="23" t="s">
        <v>108</v>
      </c>
      <c r="C23" s="28">
        <f t="shared" si="4"/>
        <v>45999</v>
      </c>
      <c r="D23" s="23" t="s">
        <v>17</v>
      </c>
      <c r="E23" s="23" t="s">
        <v>16</v>
      </c>
      <c r="F23" s="23" t="s">
        <v>311</v>
      </c>
      <c r="G23" s="24">
        <v>79303.55</v>
      </c>
      <c r="H23" s="24">
        <v>79303.55</v>
      </c>
      <c r="I23" s="21">
        <f t="shared" si="3"/>
        <v>0</v>
      </c>
      <c r="J23" s="26">
        <v>46022</v>
      </c>
      <c r="K23" s="27" t="s">
        <v>11</v>
      </c>
      <c r="L23" s="8"/>
    </row>
    <row r="24" spans="2:12" s="4" customFormat="1" x14ac:dyDescent="0.25">
      <c r="B24" s="23" t="s">
        <v>109</v>
      </c>
      <c r="C24" s="28">
        <f t="shared" si="4"/>
        <v>45999</v>
      </c>
      <c r="D24" s="23" t="s">
        <v>17</v>
      </c>
      <c r="E24" s="23" t="s">
        <v>16</v>
      </c>
      <c r="F24" s="23" t="s">
        <v>312</v>
      </c>
      <c r="G24" s="24">
        <v>11611.61</v>
      </c>
      <c r="H24" s="24">
        <v>11611.61</v>
      </c>
      <c r="I24" s="25">
        <f>+G24-H24</f>
        <v>0</v>
      </c>
      <c r="J24" s="26">
        <v>46022</v>
      </c>
      <c r="K24" s="27" t="s">
        <v>11</v>
      </c>
      <c r="L24" s="8"/>
    </row>
    <row r="25" spans="2:12" s="4" customFormat="1" x14ac:dyDescent="0.25">
      <c r="B25" s="23" t="s">
        <v>110</v>
      </c>
      <c r="C25" s="28">
        <f t="shared" si="4"/>
        <v>45999</v>
      </c>
      <c r="D25" s="23" t="s">
        <v>52</v>
      </c>
      <c r="E25" s="23" t="s">
        <v>63</v>
      </c>
      <c r="F25" s="23" t="s">
        <v>313</v>
      </c>
      <c r="G25" s="24">
        <v>49663.81</v>
      </c>
      <c r="H25" s="24">
        <v>49663.81</v>
      </c>
      <c r="I25" s="21">
        <f>+G25-H25</f>
        <v>0</v>
      </c>
      <c r="J25" s="26">
        <v>46022</v>
      </c>
      <c r="K25" s="22" t="s">
        <v>11</v>
      </c>
      <c r="L25" s="8"/>
    </row>
    <row r="26" spans="2:12" s="4" customFormat="1" x14ac:dyDescent="0.25">
      <c r="B26" s="23" t="s">
        <v>111</v>
      </c>
      <c r="C26" s="28">
        <f t="shared" si="4"/>
        <v>45999</v>
      </c>
      <c r="D26" s="23" t="s">
        <v>52</v>
      </c>
      <c r="E26" s="23" t="s">
        <v>63</v>
      </c>
      <c r="F26" s="23" t="s">
        <v>314</v>
      </c>
      <c r="G26" s="24">
        <v>118425.26</v>
      </c>
      <c r="H26" s="24">
        <v>118425.26</v>
      </c>
      <c r="I26" s="21">
        <f t="shared" ref="I26:I30" si="5">+G26-H26</f>
        <v>0</v>
      </c>
      <c r="J26" s="26">
        <v>46022</v>
      </c>
      <c r="K26" s="22" t="s">
        <v>11</v>
      </c>
      <c r="L26" s="8"/>
    </row>
    <row r="27" spans="2:12" s="4" customFormat="1" x14ac:dyDescent="0.25">
      <c r="B27" s="23" t="s">
        <v>112</v>
      </c>
      <c r="C27" s="28">
        <f t="shared" si="4"/>
        <v>45999</v>
      </c>
      <c r="D27" s="23" t="s">
        <v>52</v>
      </c>
      <c r="E27" s="23" t="s">
        <v>63</v>
      </c>
      <c r="F27" s="23" t="s">
        <v>315</v>
      </c>
      <c r="G27" s="24">
        <v>56433.3</v>
      </c>
      <c r="H27" s="24">
        <v>56433.3</v>
      </c>
      <c r="I27" s="21">
        <f t="shared" si="5"/>
        <v>0</v>
      </c>
      <c r="J27" s="26">
        <v>46022</v>
      </c>
      <c r="K27" s="27" t="s">
        <v>11</v>
      </c>
      <c r="L27" s="8"/>
    </row>
    <row r="28" spans="2:12" s="4" customFormat="1" x14ac:dyDescent="0.25">
      <c r="B28" s="23" t="s">
        <v>113</v>
      </c>
      <c r="C28" s="28">
        <f t="shared" si="4"/>
        <v>45999</v>
      </c>
      <c r="D28" s="23" t="s">
        <v>52</v>
      </c>
      <c r="E28" s="23" t="s">
        <v>63</v>
      </c>
      <c r="F28" s="23" t="s">
        <v>316</v>
      </c>
      <c r="G28" s="24">
        <v>23262.2</v>
      </c>
      <c r="H28" s="24">
        <v>23262.2</v>
      </c>
      <c r="I28" s="21">
        <f t="shared" si="5"/>
        <v>0</v>
      </c>
      <c r="J28" s="26">
        <v>46022</v>
      </c>
      <c r="K28" s="22" t="s">
        <v>11</v>
      </c>
      <c r="L28" s="8"/>
    </row>
    <row r="29" spans="2:12" s="4" customFormat="1" x14ac:dyDescent="0.25">
      <c r="B29" s="23" t="s">
        <v>114</v>
      </c>
      <c r="C29" s="28">
        <f t="shared" si="4"/>
        <v>45999</v>
      </c>
      <c r="D29" s="23" t="s">
        <v>52</v>
      </c>
      <c r="E29" s="23" t="s">
        <v>63</v>
      </c>
      <c r="F29" s="23" t="s">
        <v>317</v>
      </c>
      <c r="G29" s="24">
        <v>6129.5</v>
      </c>
      <c r="H29" s="24">
        <v>6129.5</v>
      </c>
      <c r="I29" s="21">
        <f t="shared" si="5"/>
        <v>0</v>
      </c>
      <c r="J29" s="26">
        <v>46022</v>
      </c>
      <c r="K29" s="22" t="s">
        <v>11</v>
      </c>
      <c r="L29" s="8"/>
    </row>
    <row r="30" spans="2:12" s="4" customFormat="1" x14ac:dyDescent="0.25">
      <c r="B30" s="23" t="s">
        <v>115</v>
      </c>
      <c r="C30" s="28">
        <f t="shared" si="4"/>
        <v>45999</v>
      </c>
      <c r="D30" s="23" t="s">
        <v>52</v>
      </c>
      <c r="E30" s="23" t="s">
        <v>63</v>
      </c>
      <c r="F30" s="23" t="s">
        <v>318</v>
      </c>
      <c r="G30" s="24">
        <v>3952</v>
      </c>
      <c r="H30" s="24">
        <v>3952</v>
      </c>
      <c r="I30" s="21">
        <f t="shared" si="5"/>
        <v>0</v>
      </c>
      <c r="J30" s="26">
        <v>46022</v>
      </c>
      <c r="K30" s="27" t="s">
        <v>11</v>
      </c>
      <c r="L30" s="8"/>
    </row>
    <row r="31" spans="2:12" s="4" customFormat="1" x14ac:dyDescent="0.25">
      <c r="B31" s="23" t="s">
        <v>116</v>
      </c>
      <c r="C31" s="28">
        <f t="shared" ref="C31:C45" si="6">DATE(2025,12,9)</f>
        <v>46000</v>
      </c>
      <c r="D31" s="23" t="s">
        <v>222</v>
      </c>
      <c r="E31" s="23" t="s">
        <v>223</v>
      </c>
      <c r="F31" s="23" t="s">
        <v>319</v>
      </c>
      <c r="G31" s="24">
        <v>130000</v>
      </c>
      <c r="H31" s="24">
        <v>130000</v>
      </c>
      <c r="I31" s="25">
        <f>+G31-H31</f>
        <v>0</v>
      </c>
      <c r="J31" s="26">
        <v>46022</v>
      </c>
      <c r="K31" s="27" t="s">
        <v>11</v>
      </c>
      <c r="L31" s="8"/>
    </row>
    <row r="32" spans="2:12" s="4" customFormat="1" x14ac:dyDescent="0.25">
      <c r="B32" s="23" t="s">
        <v>117</v>
      </c>
      <c r="C32" s="28">
        <f t="shared" si="6"/>
        <v>46000</v>
      </c>
      <c r="D32" s="23" t="s">
        <v>224</v>
      </c>
      <c r="E32" s="23" t="s">
        <v>225</v>
      </c>
      <c r="F32" s="23" t="s">
        <v>320</v>
      </c>
      <c r="G32" s="24">
        <v>33125</v>
      </c>
      <c r="H32" s="24">
        <v>33125</v>
      </c>
      <c r="I32" s="21">
        <f>+G32-H32</f>
        <v>0</v>
      </c>
      <c r="J32" s="26">
        <v>46022</v>
      </c>
      <c r="K32" s="22" t="s">
        <v>11</v>
      </c>
      <c r="L32" s="8"/>
    </row>
    <row r="33" spans="2:12" s="4" customFormat="1" x14ac:dyDescent="0.25">
      <c r="B33" s="23" t="s">
        <v>118</v>
      </c>
      <c r="C33" s="28">
        <f t="shared" si="6"/>
        <v>46000</v>
      </c>
      <c r="D33" s="23" t="s">
        <v>224</v>
      </c>
      <c r="E33" s="23" t="s">
        <v>225</v>
      </c>
      <c r="F33" s="23" t="s">
        <v>321</v>
      </c>
      <c r="G33" s="24">
        <v>15000</v>
      </c>
      <c r="H33" s="24">
        <v>15000</v>
      </c>
      <c r="I33" s="21">
        <f t="shared" ref="I33:I37" si="7">+G33-H33</f>
        <v>0</v>
      </c>
      <c r="J33" s="26">
        <v>46022</v>
      </c>
      <c r="K33" s="22" t="s">
        <v>11</v>
      </c>
      <c r="L33" s="8"/>
    </row>
    <row r="34" spans="2:12" s="4" customFormat="1" x14ac:dyDescent="0.25">
      <c r="B34" s="23" t="s">
        <v>119</v>
      </c>
      <c r="C34" s="28">
        <f t="shared" si="6"/>
        <v>46000</v>
      </c>
      <c r="D34" s="23" t="s">
        <v>226</v>
      </c>
      <c r="E34" s="23" t="s">
        <v>227</v>
      </c>
      <c r="F34" s="23" t="s">
        <v>320</v>
      </c>
      <c r="G34" s="24">
        <v>30000</v>
      </c>
      <c r="H34" s="24">
        <v>30000</v>
      </c>
      <c r="I34" s="21">
        <f t="shared" si="7"/>
        <v>0</v>
      </c>
      <c r="J34" s="26">
        <v>46022</v>
      </c>
      <c r="K34" s="27" t="s">
        <v>11</v>
      </c>
      <c r="L34" s="8"/>
    </row>
    <row r="35" spans="2:12" s="4" customFormat="1" x14ac:dyDescent="0.25">
      <c r="B35" s="23" t="s">
        <v>80</v>
      </c>
      <c r="C35" s="28">
        <f t="shared" si="6"/>
        <v>46000</v>
      </c>
      <c r="D35" s="23" t="s">
        <v>228</v>
      </c>
      <c r="E35" s="23" t="s">
        <v>229</v>
      </c>
      <c r="F35" s="23" t="s">
        <v>320</v>
      </c>
      <c r="G35" s="24">
        <v>207500</v>
      </c>
      <c r="H35" s="24">
        <v>207500</v>
      </c>
      <c r="I35" s="21">
        <f t="shared" si="7"/>
        <v>0</v>
      </c>
      <c r="J35" s="26">
        <v>46022</v>
      </c>
      <c r="K35" s="22" t="s">
        <v>11</v>
      </c>
      <c r="L35" s="8"/>
    </row>
    <row r="36" spans="2:12" s="4" customFormat="1" x14ac:dyDescent="0.25">
      <c r="B36" s="23" t="s">
        <v>120</v>
      </c>
      <c r="C36" s="28">
        <f t="shared" si="6"/>
        <v>46000</v>
      </c>
      <c r="D36" s="23" t="s">
        <v>230</v>
      </c>
      <c r="E36" s="23" t="s">
        <v>231</v>
      </c>
      <c r="F36" s="23" t="s">
        <v>320</v>
      </c>
      <c r="G36" s="24">
        <v>67500</v>
      </c>
      <c r="H36" s="24">
        <v>67500</v>
      </c>
      <c r="I36" s="21">
        <f t="shared" si="7"/>
        <v>0</v>
      </c>
      <c r="J36" s="26">
        <v>46022</v>
      </c>
      <c r="K36" s="22" t="s">
        <v>11</v>
      </c>
      <c r="L36" s="8"/>
    </row>
    <row r="37" spans="2:12" s="4" customFormat="1" x14ac:dyDescent="0.25">
      <c r="B37" s="23" t="s">
        <v>121</v>
      </c>
      <c r="C37" s="28">
        <f t="shared" si="6"/>
        <v>46000</v>
      </c>
      <c r="D37" s="23" t="s">
        <v>232</v>
      </c>
      <c r="E37" s="23" t="s">
        <v>233</v>
      </c>
      <c r="F37" s="23" t="s">
        <v>320</v>
      </c>
      <c r="G37" s="24">
        <v>76500</v>
      </c>
      <c r="H37" s="24">
        <v>76500</v>
      </c>
      <c r="I37" s="21">
        <f t="shared" si="7"/>
        <v>0</v>
      </c>
      <c r="J37" s="26">
        <v>46022</v>
      </c>
      <c r="K37" s="27" t="s">
        <v>11</v>
      </c>
      <c r="L37" s="8"/>
    </row>
    <row r="38" spans="2:12" s="4" customFormat="1" x14ac:dyDescent="0.25">
      <c r="B38" s="23" t="s">
        <v>51</v>
      </c>
      <c r="C38" s="28">
        <f t="shared" si="6"/>
        <v>46000</v>
      </c>
      <c r="D38" s="23" t="s">
        <v>234</v>
      </c>
      <c r="E38" s="23" t="s">
        <v>235</v>
      </c>
      <c r="F38" s="23" t="s">
        <v>320</v>
      </c>
      <c r="G38" s="24">
        <v>153750</v>
      </c>
      <c r="H38" s="24">
        <v>153750</v>
      </c>
      <c r="I38" s="25">
        <f>+G38-H38</f>
        <v>0</v>
      </c>
      <c r="J38" s="26">
        <v>46022</v>
      </c>
      <c r="K38" s="27" t="s">
        <v>11</v>
      </c>
      <c r="L38" s="8"/>
    </row>
    <row r="39" spans="2:12" s="4" customFormat="1" x14ac:dyDescent="0.25">
      <c r="B39" s="23" t="s">
        <v>122</v>
      </c>
      <c r="C39" s="28">
        <f t="shared" si="6"/>
        <v>46000</v>
      </c>
      <c r="D39" s="23" t="s">
        <v>37</v>
      </c>
      <c r="E39" s="23" t="s">
        <v>40</v>
      </c>
      <c r="F39" s="23" t="s">
        <v>322</v>
      </c>
      <c r="G39" s="24">
        <v>6661</v>
      </c>
      <c r="H39" s="24">
        <v>6661</v>
      </c>
      <c r="I39" s="21">
        <f>+G39-H39</f>
        <v>0</v>
      </c>
      <c r="J39" s="26">
        <v>46022</v>
      </c>
      <c r="K39" s="22" t="s">
        <v>11</v>
      </c>
      <c r="L39" s="8"/>
    </row>
    <row r="40" spans="2:12" s="4" customFormat="1" x14ac:dyDescent="0.25">
      <c r="B40" s="23" t="s">
        <v>123</v>
      </c>
      <c r="C40" s="28">
        <f t="shared" si="6"/>
        <v>46000</v>
      </c>
      <c r="D40" s="23" t="s">
        <v>25</v>
      </c>
      <c r="E40" s="23" t="s">
        <v>26</v>
      </c>
      <c r="F40" s="23" t="s">
        <v>323</v>
      </c>
      <c r="G40" s="24">
        <v>2500</v>
      </c>
      <c r="H40" s="24">
        <v>2500</v>
      </c>
      <c r="I40" s="21">
        <f t="shared" ref="I40:I44" si="8">+G40-H40</f>
        <v>0</v>
      </c>
      <c r="J40" s="26">
        <v>46022</v>
      </c>
      <c r="K40" s="22" t="s">
        <v>11</v>
      </c>
      <c r="L40" s="8"/>
    </row>
    <row r="41" spans="2:12" s="4" customFormat="1" x14ac:dyDescent="0.25">
      <c r="B41" s="23" t="s">
        <v>124</v>
      </c>
      <c r="C41" s="28">
        <f t="shared" si="6"/>
        <v>46000</v>
      </c>
      <c r="D41" s="23" t="s">
        <v>43</v>
      </c>
      <c r="E41" s="23" t="s">
        <v>45</v>
      </c>
      <c r="F41" s="23" t="s">
        <v>324</v>
      </c>
      <c r="G41" s="24">
        <v>10351.36</v>
      </c>
      <c r="H41" s="24">
        <v>10351.36</v>
      </c>
      <c r="I41" s="21">
        <f t="shared" si="8"/>
        <v>0</v>
      </c>
      <c r="J41" s="26">
        <v>46022</v>
      </c>
      <c r="K41" s="27" t="s">
        <v>11</v>
      </c>
      <c r="L41" s="8"/>
    </row>
    <row r="42" spans="2:12" s="4" customFormat="1" x14ac:dyDescent="0.25">
      <c r="B42" s="23" t="s">
        <v>125</v>
      </c>
      <c r="C42" s="28">
        <f t="shared" si="6"/>
        <v>46000</v>
      </c>
      <c r="D42" s="23" t="s">
        <v>53</v>
      </c>
      <c r="E42" s="23" t="s">
        <v>64</v>
      </c>
      <c r="F42" s="23" t="s">
        <v>325</v>
      </c>
      <c r="G42" s="24">
        <v>1120</v>
      </c>
      <c r="H42" s="24">
        <v>1120</v>
      </c>
      <c r="I42" s="21">
        <f t="shared" si="8"/>
        <v>0</v>
      </c>
      <c r="J42" s="26">
        <v>46022</v>
      </c>
      <c r="K42" s="22" t="s">
        <v>11</v>
      </c>
      <c r="L42" s="8"/>
    </row>
    <row r="43" spans="2:12" s="4" customFormat="1" x14ac:dyDescent="0.25">
      <c r="B43" s="23" t="s">
        <v>126</v>
      </c>
      <c r="C43" s="28">
        <f t="shared" si="6"/>
        <v>46000</v>
      </c>
      <c r="D43" s="23" t="s">
        <v>13</v>
      </c>
      <c r="E43" s="23" t="s">
        <v>15</v>
      </c>
      <c r="F43" s="23" t="s">
        <v>326</v>
      </c>
      <c r="G43" s="24">
        <v>258321.65</v>
      </c>
      <c r="H43" s="24">
        <v>258321.65</v>
      </c>
      <c r="I43" s="21">
        <f t="shared" si="8"/>
        <v>0</v>
      </c>
      <c r="J43" s="26">
        <v>46022</v>
      </c>
      <c r="K43" s="22" t="s">
        <v>11</v>
      </c>
      <c r="L43" s="8"/>
    </row>
    <row r="44" spans="2:12" s="4" customFormat="1" x14ac:dyDescent="0.25">
      <c r="B44" s="23" t="s">
        <v>127</v>
      </c>
      <c r="C44" s="28">
        <f t="shared" si="6"/>
        <v>46000</v>
      </c>
      <c r="D44" s="23" t="s">
        <v>19</v>
      </c>
      <c r="E44" s="23" t="s">
        <v>20</v>
      </c>
      <c r="F44" s="23" t="s">
        <v>327</v>
      </c>
      <c r="G44" s="24">
        <v>871015.16</v>
      </c>
      <c r="H44" s="24">
        <v>871015.16</v>
      </c>
      <c r="I44" s="21">
        <f t="shared" si="8"/>
        <v>0</v>
      </c>
      <c r="J44" s="26">
        <v>46022</v>
      </c>
      <c r="K44" s="27" t="s">
        <v>11</v>
      </c>
      <c r="L44" s="8"/>
    </row>
    <row r="45" spans="2:12" s="4" customFormat="1" x14ac:dyDescent="0.25">
      <c r="B45" s="23" t="s">
        <v>128</v>
      </c>
      <c r="C45" s="28">
        <f t="shared" si="6"/>
        <v>46000</v>
      </c>
      <c r="D45" s="23" t="s">
        <v>236</v>
      </c>
      <c r="E45" s="23" t="s">
        <v>237</v>
      </c>
      <c r="F45" s="23" t="s">
        <v>320</v>
      </c>
      <c r="G45" s="24">
        <v>210000</v>
      </c>
      <c r="H45" s="24">
        <v>210000</v>
      </c>
      <c r="I45" s="25">
        <f>+G45-H45</f>
        <v>0</v>
      </c>
      <c r="J45" s="26">
        <v>46022</v>
      </c>
      <c r="K45" s="27" t="s">
        <v>11</v>
      </c>
      <c r="L45" s="8"/>
    </row>
    <row r="46" spans="2:12" s="4" customFormat="1" x14ac:dyDescent="0.25">
      <c r="B46" s="23" t="s">
        <v>129</v>
      </c>
      <c r="C46" s="28">
        <f>DATE(2025,12,10)</f>
        <v>46001</v>
      </c>
      <c r="D46" s="23" t="s">
        <v>90</v>
      </c>
      <c r="E46" s="23" t="s">
        <v>91</v>
      </c>
      <c r="F46" s="23" t="s">
        <v>328</v>
      </c>
      <c r="G46" s="24">
        <v>243506.22</v>
      </c>
      <c r="H46" s="24">
        <v>243506.22</v>
      </c>
      <c r="I46" s="21">
        <f>+G46-H46</f>
        <v>0</v>
      </c>
      <c r="J46" s="26">
        <v>46022</v>
      </c>
      <c r="K46" s="22" t="s">
        <v>11</v>
      </c>
      <c r="L46" s="8"/>
    </row>
    <row r="47" spans="2:12" s="4" customFormat="1" x14ac:dyDescent="0.25">
      <c r="B47" s="23" t="s">
        <v>130</v>
      </c>
      <c r="C47" s="28">
        <f t="shared" ref="C47:C48" si="9">DATE(2025,12,10)</f>
        <v>46001</v>
      </c>
      <c r="D47" s="23" t="s">
        <v>21</v>
      </c>
      <c r="E47" s="23" t="s">
        <v>22</v>
      </c>
      <c r="F47" s="23" t="s">
        <v>329</v>
      </c>
      <c r="G47" s="24">
        <v>55126.07</v>
      </c>
      <c r="H47" s="24">
        <v>55126.07</v>
      </c>
      <c r="I47" s="21">
        <f t="shared" ref="I47:I51" si="10">+G47-H47</f>
        <v>0</v>
      </c>
      <c r="J47" s="26">
        <v>46022</v>
      </c>
      <c r="K47" s="22" t="s">
        <v>11</v>
      </c>
      <c r="L47" s="8"/>
    </row>
    <row r="48" spans="2:12" s="4" customFormat="1" x14ac:dyDescent="0.25">
      <c r="B48" s="23" t="s">
        <v>131</v>
      </c>
      <c r="C48" s="28">
        <f t="shared" si="9"/>
        <v>46001</v>
      </c>
      <c r="D48" s="23" t="s">
        <v>83</v>
      </c>
      <c r="E48" s="23" t="s">
        <v>84</v>
      </c>
      <c r="F48" s="23" t="s">
        <v>330</v>
      </c>
      <c r="G48" s="24">
        <v>12744</v>
      </c>
      <c r="H48" s="24">
        <v>12744</v>
      </c>
      <c r="I48" s="21">
        <f t="shared" si="10"/>
        <v>0</v>
      </c>
      <c r="J48" s="26">
        <v>46022</v>
      </c>
      <c r="K48" s="27" t="s">
        <v>11</v>
      </c>
      <c r="L48" s="8"/>
    </row>
    <row r="49" spans="2:12" s="4" customFormat="1" x14ac:dyDescent="0.25">
      <c r="B49" s="23" t="s">
        <v>132</v>
      </c>
      <c r="C49" s="28">
        <f t="shared" ref="C49:C55" si="11">DATE(2025,12,9)</f>
        <v>46000</v>
      </c>
      <c r="D49" s="23" t="s">
        <v>81</v>
      </c>
      <c r="E49" s="23" t="s">
        <v>82</v>
      </c>
      <c r="F49" s="23" t="s">
        <v>331</v>
      </c>
      <c r="G49" s="24">
        <v>5934</v>
      </c>
      <c r="H49" s="24">
        <v>5934</v>
      </c>
      <c r="I49" s="21">
        <f t="shared" si="10"/>
        <v>0</v>
      </c>
      <c r="J49" s="26">
        <v>46022</v>
      </c>
      <c r="K49" s="22" t="s">
        <v>11</v>
      </c>
      <c r="L49" s="8"/>
    </row>
    <row r="50" spans="2:12" s="4" customFormat="1" x14ac:dyDescent="0.25">
      <c r="B50" s="23" t="s">
        <v>133</v>
      </c>
      <c r="C50" s="28">
        <f t="shared" si="11"/>
        <v>46000</v>
      </c>
      <c r="D50" s="23" t="s">
        <v>81</v>
      </c>
      <c r="E50" s="23" t="s">
        <v>82</v>
      </c>
      <c r="F50" s="23" t="s">
        <v>332</v>
      </c>
      <c r="G50" s="24">
        <v>1000</v>
      </c>
      <c r="H50" s="24">
        <v>1000</v>
      </c>
      <c r="I50" s="21">
        <f t="shared" si="10"/>
        <v>0</v>
      </c>
      <c r="J50" s="26">
        <v>46022</v>
      </c>
      <c r="K50" s="22" t="s">
        <v>11</v>
      </c>
      <c r="L50" s="8"/>
    </row>
    <row r="51" spans="2:12" s="4" customFormat="1" x14ac:dyDescent="0.25">
      <c r="B51" s="23" t="s">
        <v>134</v>
      </c>
      <c r="C51" s="28">
        <f t="shared" si="11"/>
        <v>46000</v>
      </c>
      <c r="D51" s="23" t="s">
        <v>81</v>
      </c>
      <c r="E51" s="23" t="s">
        <v>82</v>
      </c>
      <c r="F51" s="23" t="s">
        <v>333</v>
      </c>
      <c r="G51" s="24">
        <v>20079</v>
      </c>
      <c r="H51" s="24">
        <v>20079</v>
      </c>
      <c r="I51" s="21">
        <f t="shared" si="10"/>
        <v>0</v>
      </c>
      <c r="J51" s="26">
        <v>46022</v>
      </c>
      <c r="K51" s="27" t="s">
        <v>11</v>
      </c>
      <c r="L51" s="8"/>
    </row>
    <row r="52" spans="2:12" s="4" customFormat="1" x14ac:dyDescent="0.25">
      <c r="B52" s="23" t="s">
        <v>135</v>
      </c>
      <c r="C52" s="28">
        <f t="shared" si="11"/>
        <v>46000</v>
      </c>
      <c r="D52" s="23" t="s">
        <v>81</v>
      </c>
      <c r="E52" s="23" t="s">
        <v>82</v>
      </c>
      <c r="F52" s="23" t="s">
        <v>334</v>
      </c>
      <c r="G52" s="24">
        <v>5000</v>
      </c>
      <c r="H52" s="24">
        <v>5000</v>
      </c>
      <c r="I52" s="25">
        <f>+G52-H52</f>
        <v>0</v>
      </c>
      <c r="J52" s="26">
        <v>46022</v>
      </c>
      <c r="K52" s="27" t="s">
        <v>11</v>
      </c>
      <c r="L52" s="8"/>
    </row>
    <row r="53" spans="2:12" s="4" customFormat="1" x14ac:dyDescent="0.25">
      <c r="B53" s="23" t="s">
        <v>136</v>
      </c>
      <c r="C53" s="28">
        <f t="shared" si="11"/>
        <v>46000</v>
      </c>
      <c r="D53" s="23" t="s">
        <v>27</v>
      </c>
      <c r="E53" s="23" t="s">
        <v>28</v>
      </c>
      <c r="F53" s="23" t="s">
        <v>335</v>
      </c>
      <c r="G53" s="24">
        <v>810</v>
      </c>
      <c r="H53" s="24">
        <v>810</v>
      </c>
      <c r="I53" s="21">
        <f>+G53-H53</f>
        <v>0</v>
      </c>
      <c r="J53" s="26">
        <v>46022</v>
      </c>
      <c r="K53" s="22" t="s">
        <v>11</v>
      </c>
      <c r="L53" s="8"/>
    </row>
    <row r="54" spans="2:12" s="4" customFormat="1" x14ac:dyDescent="0.25">
      <c r="B54" s="23" t="s">
        <v>127</v>
      </c>
      <c r="C54" s="28">
        <f t="shared" si="11"/>
        <v>46000</v>
      </c>
      <c r="D54" s="23" t="s">
        <v>35</v>
      </c>
      <c r="E54" s="23" t="s">
        <v>36</v>
      </c>
      <c r="F54" s="23" t="s">
        <v>336</v>
      </c>
      <c r="G54" s="24">
        <v>360850.74</v>
      </c>
      <c r="H54" s="24">
        <v>360850.74</v>
      </c>
      <c r="I54" s="21">
        <f t="shared" ref="I54:I117" si="12">+G54-H54</f>
        <v>0</v>
      </c>
      <c r="J54" s="26">
        <v>46022</v>
      </c>
      <c r="K54" s="22" t="s">
        <v>11</v>
      </c>
      <c r="L54" s="8"/>
    </row>
    <row r="55" spans="2:12" s="4" customFormat="1" x14ac:dyDescent="0.25">
      <c r="B55" s="23" t="s">
        <v>137</v>
      </c>
      <c r="C55" s="28">
        <f t="shared" si="11"/>
        <v>46000</v>
      </c>
      <c r="D55" s="23" t="s">
        <v>23</v>
      </c>
      <c r="E55" s="23" t="s">
        <v>24</v>
      </c>
      <c r="F55" s="23" t="s">
        <v>337</v>
      </c>
      <c r="G55" s="24">
        <v>582860.17000000004</v>
      </c>
      <c r="H55" s="24">
        <v>582860.17000000004</v>
      </c>
      <c r="I55" s="21">
        <f t="shared" si="12"/>
        <v>0</v>
      </c>
      <c r="J55" s="26">
        <v>46022</v>
      </c>
      <c r="K55" s="22" t="s">
        <v>11</v>
      </c>
      <c r="L55" s="8"/>
    </row>
    <row r="56" spans="2:12" s="4" customFormat="1" x14ac:dyDescent="0.25">
      <c r="B56" s="23" t="s">
        <v>138</v>
      </c>
      <c r="C56" s="28">
        <f>DATE(2025,12,9)</f>
        <v>46000</v>
      </c>
      <c r="D56" s="23" t="s">
        <v>238</v>
      </c>
      <c r="E56" s="23" t="s">
        <v>239</v>
      </c>
      <c r="F56" s="23" t="s">
        <v>338</v>
      </c>
      <c r="G56" s="24">
        <v>116599.34</v>
      </c>
      <c r="H56" s="24">
        <v>116599.34</v>
      </c>
      <c r="I56" s="21">
        <f t="shared" si="12"/>
        <v>0</v>
      </c>
      <c r="J56" s="26">
        <v>46022</v>
      </c>
      <c r="K56" s="22" t="s">
        <v>11</v>
      </c>
      <c r="L56" s="8"/>
    </row>
    <row r="57" spans="2:12" s="4" customFormat="1" x14ac:dyDescent="0.25">
      <c r="B57" s="23" t="s">
        <v>139</v>
      </c>
      <c r="C57" s="28">
        <f>DATE(2025,12,11)</f>
        <v>46002</v>
      </c>
      <c r="D57" s="23" t="s">
        <v>238</v>
      </c>
      <c r="E57" s="23" t="s">
        <v>239</v>
      </c>
      <c r="F57" s="23" t="s">
        <v>339</v>
      </c>
      <c r="G57" s="24">
        <v>116599.34</v>
      </c>
      <c r="H57" s="24">
        <v>116599.34</v>
      </c>
      <c r="I57" s="21">
        <f t="shared" si="12"/>
        <v>0</v>
      </c>
      <c r="J57" s="26">
        <v>46022</v>
      </c>
      <c r="K57" s="22" t="s">
        <v>11</v>
      </c>
      <c r="L57" s="8"/>
    </row>
    <row r="58" spans="2:12" s="4" customFormat="1" x14ac:dyDescent="0.25">
      <c r="B58" s="23" t="s">
        <v>140</v>
      </c>
      <c r="C58" s="28">
        <f t="shared" ref="C58:C71" si="13">DATE(2025,12,12)</f>
        <v>46003</v>
      </c>
      <c r="D58" s="23" t="s">
        <v>240</v>
      </c>
      <c r="E58" s="23" t="s">
        <v>241</v>
      </c>
      <c r="F58" s="23" t="s">
        <v>340</v>
      </c>
      <c r="G58" s="24">
        <v>236000</v>
      </c>
      <c r="H58" s="24">
        <v>236000</v>
      </c>
      <c r="I58" s="21">
        <f t="shared" si="12"/>
        <v>0</v>
      </c>
      <c r="J58" s="26">
        <v>46022</v>
      </c>
      <c r="K58" s="22" t="s">
        <v>11</v>
      </c>
      <c r="L58" s="8"/>
    </row>
    <row r="59" spans="2:12" s="4" customFormat="1" x14ac:dyDescent="0.25">
      <c r="B59" s="23" t="s">
        <v>141</v>
      </c>
      <c r="C59" s="28">
        <f t="shared" si="13"/>
        <v>46003</v>
      </c>
      <c r="D59" s="23" t="s">
        <v>48</v>
      </c>
      <c r="E59" s="23" t="s">
        <v>49</v>
      </c>
      <c r="F59" s="23" t="s">
        <v>341</v>
      </c>
      <c r="G59" s="24">
        <v>50000</v>
      </c>
      <c r="H59" s="24">
        <v>50000</v>
      </c>
      <c r="I59" s="21">
        <f t="shared" si="12"/>
        <v>0</v>
      </c>
      <c r="J59" s="26">
        <v>46022</v>
      </c>
      <c r="K59" s="22" t="s">
        <v>11</v>
      </c>
      <c r="L59" s="8"/>
    </row>
    <row r="60" spans="2:12" s="4" customFormat="1" x14ac:dyDescent="0.25">
      <c r="B60" s="23" t="s">
        <v>117</v>
      </c>
      <c r="C60" s="28">
        <f t="shared" si="13"/>
        <v>46003</v>
      </c>
      <c r="D60" s="23" t="s">
        <v>242</v>
      </c>
      <c r="E60" s="23" t="s">
        <v>243</v>
      </c>
      <c r="F60" s="23" t="s">
        <v>342</v>
      </c>
      <c r="G60" s="24">
        <v>59000</v>
      </c>
      <c r="H60" s="24">
        <v>59000</v>
      </c>
      <c r="I60" s="21">
        <f t="shared" si="12"/>
        <v>0</v>
      </c>
      <c r="J60" s="26">
        <v>46022</v>
      </c>
      <c r="K60" s="22" t="s">
        <v>11</v>
      </c>
      <c r="L60" s="8"/>
    </row>
    <row r="61" spans="2:12" s="4" customFormat="1" x14ac:dyDescent="0.25">
      <c r="B61" s="23" t="s">
        <v>142</v>
      </c>
      <c r="C61" s="28">
        <f t="shared" si="13"/>
        <v>46003</v>
      </c>
      <c r="D61" s="23" t="s">
        <v>244</v>
      </c>
      <c r="E61" s="23" t="s">
        <v>245</v>
      </c>
      <c r="F61" s="23" t="s">
        <v>343</v>
      </c>
      <c r="G61" s="24">
        <v>234240</v>
      </c>
      <c r="H61" s="24">
        <v>234240</v>
      </c>
      <c r="I61" s="21">
        <f t="shared" si="12"/>
        <v>0</v>
      </c>
      <c r="J61" s="26">
        <v>46022</v>
      </c>
      <c r="K61" s="22" t="s">
        <v>11</v>
      </c>
      <c r="L61" s="8"/>
    </row>
    <row r="62" spans="2:12" s="4" customFormat="1" x14ac:dyDescent="0.25">
      <c r="B62" s="23" t="s">
        <v>143</v>
      </c>
      <c r="C62" s="28">
        <f t="shared" si="13"/>
        <v>46003</v>
      </c>
      <c r="D62" s="23" t="s">
        <v>38</v>
      </c>
      <c r="E62" s="23" t="s">
        <v>41</v>
      </c>
      <c r="F62" s="23" t="s">
        <v>344</v>
      </c>
      <c r="G62" s="24">
        <v>1440</v>
      </c>
      <c r="H62" s="24">
        <v>1440</v>
      </c>
      <c r="I62" s="21">
        <f t="shared" si="12"/>
        <v>0</v>
      </c>
      <c r="J62" s="26">
        <v>46022</v>
      </c>
      <c r="K62" s="22" t="s">
        <v>11</v>
      </c>
      <c r="L62" s="8"/>
    </row>
    <row r="63" spans="2:12" s="4" customFormat="1" x14ac:dyDescent="0.25">
      <c r="B63" s="23" t="s">
        <v>144</v>
      </c>
      <c r="C63" s="28">
        <f t="shared" si="13"/>
        <v>46003</v>
      </c>
      <c r="D63" s="23" t="s">
        <v>38</v>
      </c>
      <c r="E63" s="23" t="s">
        <v>41</v>
      </c>
      <c r="F63" s="23" t="s">
        <v>345</v>
      </c>
      <c r="G63" s="24">
        <v>2820</v>
      </c>
      <c r="H63" s="24">
        <v>2820</v>
      </c>
      <c r="I63" s="21">
        <f t="shared" si="12"/>
        <v>0</v>
      </c>
      <c r="J63" s="26">
        <v>46022</v>
      </c>
      <c r="K63" s="22" t="s">
        <v>11</v>
      </c>
      <c r="L63" s="8"/>
    </row>
    <row r="64" spans="2:12" s="4" customFormat="1" x14ac:dyDescent="0.25">
      <c r="B64" s="23" t="s">
        <v>145</v>
      </c>
      <c r="C64" s="28">
        <f t="shared" si="13"/>
        <v>46003</v>
      </c>
      <c r="D64" s="23" t="s">
        <v>38</v>
      </c>
      <c r="E64" s="23" t="s">
        <v>41</v>
      </c>
      <c r="F64" s="23" t="s">
        <v>346</v>
      </c>
      <c r="G64" s="24">
        <v>1680</v>
      </c>
      <c r="H64" s="24">
        <v>1680</v>
      </c>
      <c r="I64" s="21">
        <f t="shared" si="12"/>
        <v>0</v>
      </c>
      <c r="J64" s="26">
        <v>46022</v>
      </c>
      <c r="K64" s="22" t="s">
        <v>11</v>
      </c>
      <c r="L64" s="8"/>
    </row>
    <row r="65" spans="2:12" s="4" customFormat="1" x14ac:dyDescent="0.25">
      <c r="B65" s="23" t="s">
        <v>146</v>
      </c>
      <c r="C65" s="28">
        <f t="shared" si="13"/>
        <v>46003</v>
      </c>
      <c r="D65" s="23" t="s">
        <v>38</v>
      </c>
      <c r="E65" s="23" t="s">
        <v>41</v>
      </c>
      <c r="F65" s="23" t="s">
        <v>347</v>
      </c>
      <c r="G65" s="24">
        <v>8100</v>
      </c>
      <c r="H65" s="24">
        <v>8100</v>
      </c>
      <c r="I65" s="21">
        <f t="shared" si="12"/>
        <v>0</v>
      </c>
      <c r="J65" s="26">
        <v>46022</v>
      </c>
      <c r="K65" s="22" t="s">
        <v>11</v>
      </c>
      <c r="L65" s="8"/>
    </row>
    <row r="66" spans="2:12" s="4" customFormat="1" x14ac:dyDescent="0.25">
      <c r="B66" s="23" t="s">
        <v>147</v>
      </c>
      <c r="C66" s="28">
        <f t="shared" si="13"/>
        <v>46003</v>
      </c>
      <c r="D66" s="23" t="s">
        <v>38</v>
      </c>
      <c r="E66" s="23" t="s">
        <v>41</v>
      </c>
      <c r="F66" s="23" t="s">
        <v>348</v>
      </c>
      <c r="G66" s="24">
        <v>2400</v>
      </c>
      <c r="H66" s="24">
        <v>2400</v>
      </c>
      <c r="I66" s="21">
        <f t="shared" si="12"/>
        <v>0</v>
      </c>
      <c r="J66" s="26">
        <v>46022</v>
      </c>
      <c r="K66" s="22" t="s">
        <v>11</v>
      </c>
      <c r="L66" s="8"/>
    </row>
    <row r="67" spans="2:12" s="4" customFormat="1" x14ac:dyDescent="0.25">
      <c r="B67" s="23" t="s">
        <v>148</v>
      </c>
      <c r="C67" s="28">
        <f t="shared" si="13"/>
        <v>46003</v>
      </c>
      <c r="D67" s="23" t="s">
        <v>29</v>
      </c>
      <c r="E67" s="23" t="s">
        <v>30</v>
      </c>
      <c r="F67" s="23" t="s">
        <v>349</v>
      </c>
      <c r="G67" s="24">
        <v>58333.32</v>
      </c>
      <c r="H67" s="24">
        <v>58333.32</v>
      </c>
      <c r="I67" s="21">
        <f t="shared" si="12"/>
        <v>0</v>
      </c>
      <c r="J67" s="26">
        <v>46022</v>
      </c>
      <c r="K67" s="22" t="s">
        <v>11</v>
      </c>
      <c r="L67" s="8"/>
    </row>
    <row r="68" spans="2:12" s="4" customFormat="1" x14ac:dyDescent="0.25">
      <c r="B68" s="23" t="s">
        <v>149</v>
      </c>
      <c r="C68" s="28">
        <f t="shared" si="13"/>
        <v>46003</v>
      </c>
      <c r="D68" s="23" t="s">
        <v>246</v>
      </c>
      <c r="E68" s="23" t="s">
        <v>247</v>
      </c>
      <c r="F68" s="23" t="s">
        <v>350</v>
      </c>
      <c r="G68" s="24">
        <v>38940</v>
      </c>
      <c r="H68" s="24">
        <v>38940</v>
      </c>
      <c r="I68" s="21">
        <f t="shared" si="12"/>
        <v>0</v>
      </c>
      <c r="J68" s="26">
        <v>46022</v>
      </c>
      <c r="K68" s="22" t="s">
        <v>11</v>
      </c>
      <c r="L68" s="8"/>
    </row>
    <row r="69" spans="2:12" s="4" customFormat="1" x14ac:dyDescent="0.25">
      <c r="B69" s="23" t="s">
        <v>150</v>
      </c>
      <c r="C69" s="28">
        <f t="shared" si="13"/>
        <v>46003</v>
      </c>
      <c r="D69" s="23" t="s">
        <v>248</v>
      </c>
      <c r="E69" s="23" t="s">
        <v>249</v>
      </c>
      <c r="F69" s="23" t="s">
        <v>89</v>
      </c>
      <c r="G69" s="24">
        <v>3540</v>
      </c>
      <c r="H69" s="24">
        <v>3540</v>
      </c>
      <c r="I69" s="21">
        <f t="shared" si="12"/>
        <v>0</v>
      </c>
      <c r="J69" s="26">
        <v>46022</v>
      </c>
      <c r="K69" s="22" t="s">
        <v>11</v>
      </c>
      <c r="L69" s="8"/>
    </row>
    <row r="70" spans="2:12" s="4" customFormat="1" x14ac:dyDescent="0.25">
      <c r="B70" s="23" t="s">
        <v>151</v>
      </c>
      <c r="C70" s="28">
        <f t="shared" si="13"/>
        <v>46003</v>
      </c>
      <c r="D70" s="23" t="s">
        <v>31</v>
      </c>
      <c r="E70" s="23" t="s">
        <v>33</v>
      </c>
      <c r="F70" s="23" t="s">
        <v>74</v>
      </c>
      <c r="G70" s="24">
        <v>59619.5</v>
      </c>
      <c r="H70" s="24">
        <v>59619.5</v>
      </c>
      <c r="I70" s="21">
        <f t="shared" si="12"/>
        <v>0</v>
      </c>
      <c r="J70" s="26">
        <v>46022</v>
      </c>
      <c r="K70" s="22" t="s">
        <v>11</v>
      </c>
      <c r="L70" s="8"/>
    </row>
    <row r="71" spans="2:12" s="4" customFormat="1" x14ac:dyDescent="0.25">
      <c r="B71" s="23" t="s">
        <v>152</v>
      </c>
      <c r="C71" s="28">
        <f t="shared" si="13"/>
        <v>46003</v>
      </c>
      <c r="D71" s="23" t="s">
        <v>250</v>
      </c>
      <c r="E71" s="23" t="s">
        <v>251</v>
      </c>
      <c r="F71" s="29" t="s">
        <v>351</v>
      </c>
      <c r="G71" s="24">
        <v>352348</v>
      </c>
      <c r="H71" s="24">
        <v>352348</v>
      </c>
      <c r="I71" s="21">
        <f t="shared" si="12"/>
        <v>0</v>
      </c>
      <c r="J71" s="26">
        <v>46022</v>
      </c>
      <c r="K71" s="22" t="s">
        <v>11</v>
      </c>
      <c r="L71" s="8"/>
    </row>
    <row r="72" spans="2:12" s="4" customFormat="1" x14ac:dyDescent="0.25">
      <c r="B72" s="23" t="s">
        <v>153</v>
      </c>
      <c r="C72" s="28">
        <f>DATE(2025,12,16)</f>
        <v>46007</v>
      </c>
      <c r="D72" s="23" t="s">
        <v>31</v>
      </c>
      <c r="E72" s="23" t="s">
        <v>33</v>
      </c>
      <c r="F72" s="23" t="s">
        <v>352</v>
      </c>
      <c r="G72" s="24">
        <v>185702.5</v>
      </c>
      <c r="H72" s="24">
        <v>185702.5</v>
      </c>
      <c r="I72" s="21">
        <f t="shared" si="12"/>
        <v>0</v>
      </c>
      <c r="J72" s="26">
        <v>46022</v>
      </c>
      <c r="K72" s="22" t="s">
        <v>11</v>
      </c>
      <c r="L72" s="8"/>
    </row>
    <row r="73" spans="2:12" s="4" customFormat="1" x14ac:dyDescent="0.25">
      <c r="B73" s="23" t="s">
        <v>154</v>
      </c>
      <c r="C73" s="28">
        <f t="shared" ref="C73:C75" si="14">DATE(2025,12,16)</f>
        <v>46007</v>
      </c>
      <c r="D73" s="23" t="s">
        <v>252</v>
      </c>
      <c r="E73" s="23" t="s">
        <v>253</v>
      </c>
      <c r="F73" s="23" t="s">
        <v>353</v>
      </c>
      <c r="G73" s="24">
        <v>110555.9</v>
      </c>
      <c r="H73" s="24">
        <v>110555.9</v>
      </c>
      <c r="I73" s="21">
        <f t="shared" si="12"/>
        <v>0</v>
      </c>
      <c r="J73" s="26">
        <v>46022</v>
      </c>
      <c r="K73" s="22" t="s">
        <v>11</v>
      </c>
      <c r="L73" s="8"/>
    </row>
    <row r="74" spans="2:12" s="4" customFormat="1" x14ac:dyDescent="0.25">
      <c r="B74" s="23" t="s">
        <v>155</v>
      </c>
      <c r="C74" s="28">
        <f t="shared" si="14"/>
        <v>46007</v>
      </c>
      <c r="D74" s="23" t="s">
        <v>218</v>
      </c>
      <c r="E74" s="23" t="s">
        <v>219</v>
      </c>
      <c r="F74" s="23" t="s">
        <v>354</v>
      </c>
      <c r="G74" s="24">
        <v>182841</v>
      </c>
      <c r="H74" s="24">
        <v>182841</v>
      </c>
      <c r="I74" s="21">
        <f t="shared" si="12"/>
        <v>0</v>
      </c>
      <c r="J74" s="26">
        <v>46022</v>
      </c>
      <c r="K74" s="22" t="s">
        <v>11</v>
      </c>
      <c r="L74" s="8"/>
    </row>
    <row r="75" spans="2:12" s="4" customFormat="1" x14ac:dyDescent="0.25">
      <c r="B75" s="23" t="s">
        <v>156</v>
      </c>
      <c r="C75" s="28">
        <f t="shared" si="14"/>
        <v>46007</v>
      </c>
      <c r="D75" s="23" t="s">
        <v>254</v>
      </c>
      <c r="E75" s="23" t="s">
        <v>255</v>
      </c>
      <c r="F75" s="23" t="s">
        <v>355</v>
      </c>
      <c r="G75" s="24">
        <v>13422.5</v>
      </c>
      <c r="H75" s="24">
        <v>13422.5</v>
      </c>
      <c r="I75" s="21">
        <f t="shared" si="12"/>
        <v>0</v>
      </c>
      <c r="J75" s="26">
        <v>46022</v>
      </c>
      <c r="K75" s="22" t="s">
        <v>11</v>
      </c>
      <c r="L75" s="8"/>
    </row>
    <row r="76" spans="2:12" s="4" customFormat="1" x14ac:dyDescent="0.25">
      <c r="B76" s="23" t="s">
        <v>157</v>
      </c>
      <c r="C76" s="28">
        <f t="shared" ref="C76:C87" si="15">DATE(2025,12,17)</f>
        <v>46008</v>
      </c>
      <c r="D76" s="23" t="s">
        <v>256</v>
      </c>
      <c r="E76" s="23" t="s">
        <v>257</v>
      </c>
      <c r="F76" s="23" t="s">
        <v>356</v>
      </c>
      <c r="G76" s="24">
        <v>56640</v>
      </c>
      <c r="H76" s="24">
        <v>56640</v>
      </c>
      <c r="I76" s="21">
        <f t="shared" si="12"/>
        <v>0</v>
      </c>
      <c r="J76" s="26">
        <v>46022</v>
      </c>
      <c r="K76" s="22" t="s">
        <v>11</v>
      </c>
      <c r="L76" s="8"/>
    </row>
    <row r="77" spans="2:12" s="4" customFormat="1" x14ac:dyDescent="0.25">
      <c r="B77" s="23" t="s">
        <v>158</v>
      </c>
      <c r="C77" s="28">
        <f t="shared" si="15"/>
        <v>46008</v>
      </c>
      <c r="D77" s="23" t="s">
        <v>258</v>
      </c>
      <c r="E77" s="23" t="s">
        <v>259</v>
      </c>
      <c r="F77" s="23" t="s">
        <v>357</v>
      </c>
      <c r="G77" s="24">
        <v>55886.239999999998</v>
      </c>
      <c r="H77" s="24">
        <v>55886.239999999998</v>
      </c>
      <c r="I77" s="21">
        <f t="shared" si="12"/>
        <v>0</v>
      </c>
      <c r="J77" s="26">
        <v>46022</v>
      </c>
      <c r="K77" s="22" t="s">
        <v>11</v>
      </c>
      <c r="L77" s="8"/>
    </row>
    <row r="78" spans="2:12" s="4" customFormat="1" x14ac:dyDescent="0.25">
      <c r="B78" s="23" t="s">
        <v>159</v>
      </c>
      <c r="C78" s="28">
        <f t="shared" si="15"/>
        <v>46008</v>
      </c>
      <c r="D78" s="23" t="s">
        <v>260</v>
      </c>
      <c r="E78" s="23" t="s">
        <v>261</v>
      </c>
      <c r="F78" s="23" t="s">
        <v>358</v>
      </c>
      <c r="G78" s="24">
        <v>183136</v>
      </c>
      <c r="H78" s="24">
        <v>183136</v>
      </c>
      <c r="I78" s="21">
        <f t="shared" si="12"/>
        <v>0</v>
      </c>
      <c r="J78" s="26">
        <v>46022</v>
      </c>
      <c r="K78" s="22" t="s">
        <v>11</v>
      </c>
      <c r="L78" s="8"/>
    </row>
    <row r="79" spans="2:12" s="4" customFormat="1" x14ac:dyDescent="0.25">
      <c r="B79" s="23" t="s">
        <v>160</v>
      </c>
      <c r="C79" s="28">
        <f t="shared" si="15"/>
        <v>46008</v>
      </c>
      <c r="D79" s="23" t="s">
        <v>262</v>
      </c>
      <c r="E79" s="23" t="s">
        <v>263</v>
      </c>
      <c r="F79" s="23" t="s">
        <v>359</v>
      </c>
      <c r="G79" s="24">
        <v>88500</v>
      </c>
      <c r="H79" s="24">
        <v>88500</v>
      </c>
      <c r="I79" s="21">
        <f t="shared" si="12"/>
        <v>0</v>
      </c>
      <c r="J79" s="26">
        <v>46022</v>
      </c>
      <c r="K79" s="22" t="s">
        <v>11</v>
      </c>
      <c r="L79" s="8"/>
    </row>
    <row r="80" spans="2:12" s="4" customFormat="1" x14ac:dyDescent="0.25">
      <c r="B80" s="23" t="s">
        <v>161</v>
      </c>
      <c r="C80" s="28">
        <f t="shared" si="15"/>
        <v>46008</v>
      </c>
      <c r="D80" s="23" t="s">
        <v>264</v>
      </c>
      <c r="E80" s="23" t="s">
        <v>265</v>
      </c>
      <c r="F80" s="23" t="s">
        <v>360</v>
      </c>
      <c r="G80" s="24">
        <v>12390</v>
      </c>
      <c r="H80" s="24">
        <v>12390</v>
      </c>
      <c r="I80" s="21">
        <f t="shared" si="12"/>
        <v>0</v>
      </c>
      <c r="J80" s="26">
        <v>46022</v>
      </c>
      <c r="K80" s="22" t="s">
        <v>11</v>
      </c>
      <c r="L80" s="8"/>
    </row>
    <row r="81" spans="2:12" s="4" customFormat="1" x14ac:dyDescent="0.25">
      <c r="B81" s="23" t="s">
        <v>162</v>
      </c>
      <c r="C81" s="28">
        <f t="shared" si="15"/>
        <v>46008</v>
      </c>
      <c r="D81" s="23" t="s">
        <v>32</v>
      </c>
      <c r="E81" s="23" t="s">
        <v>34</v>
      </c>
      <c r="F81" s="23" t="s">
        <v>47</v>
      </c>
      <c r="G81" s="24">
        <v>563.95000000000005</v>
      </c>
      <c r="H81" s="24">
        <v>563.95000000000005</v>
      </c>
      <c r="I81" s="21">
        <f t="shared" si="12"/>
        <v>0</v>
      </c>
      <c r="J81" s="26">
        <v>46022</v>
      </c>
      <c r="K81" s="22" t="s">
        <v>11</v>
      </c>
      <c r="L81" s="8"/>
    </row>
    <row r="82" spans="2:12" s="4" customFormat="1" x14ac:dyDescent="0.25">
      <c r="B82" s="23" t="s">
        <v>163</v>
      </c>
      <c r="C82" s="28">
        <f t="shared" si="15"/>
        <v>46008</v>
      </c>
      <c r="D82" s="23" t="s">
        <v>32</v>
      </c>
      <c r="E82" s="23" t="s">
        <v>34</v>
      </c>
      <c r="F82" s="23" t="s">
        <v>47</v>
      </c>
      <c r="G82" s="24">
        <v>883.8</v>
      </c>
      <c r="H82" s="24">
        <v>883.8</v>
      </c>
      <c r="I82" s="21">
        <f t="shared" si="12"/>
        <v>0</v>
      </c>
      <c r="J82" s="26">
        <v>46022</v>
      </c>
      <c r="K82" s="22" t="s">
        <v>11</v>
      </c>
      <c r="L82" s="8"/>
    </row>
    <row r="83" spans="2:12" s="4" customFormat="1" x14ac:dyDescent="0.25">
      <c r="B83" s="23" t="s">
        <v>164</v>
      </c>
      <c r="C83" s="28">
        <f t="shared" si="15"/>
        <v>46008</v>
      </c>
      <c r="D83" s="23" t="s">
        <v>32</v>
      </c>
      <c r="E83" s="23" t="s">
        <v>34</v>
      </c>
      <c r="F83" s="23" t="s">
        <v>47</v>
      </c>
      <c r="G83" s="24">
        <v>3199.3</v>
      </c>
      <c r="H83" s="24">
        <v>3199.3</v>
      </c>
      <c r="I83" s="21">
        <f t="shared" si="12"/>
        <v>0</v>
      </c>
      <c r="J83" s="26">
        <v>46022</v>
      </c>
      <c r="K83" s="22" t="s">
        <v>11</v>
      </c>
      <c r="L83" s="8"/>
    </row>
    <row r="84" spans="2:12" s="4" customFormat="1" x14ac:dyDescent="0.25">
      <c r="B84" s="29" t="s">
        <v>165</v>
      </c>
      <c r="C84" s="28">
        <f t="shared" si="15"/>
        <v>46008</v>
      </c>
      <c r="D84" s="23" t="s">
        <v>32</v>
      </c>
      <c r="E84" s="23" t="s">
        <v>34</v>
      </c>
      <c r="F84" s="38" t="s">
        <v>47</v>
      </c>
      <c r="G84" s="24">
        <v>39497.5</v>
      </c>
      <c r="H84" s="24">
        <v>39497.5</v>
      </c>
      <c r="I84" s="21">
        <f t="shared" si="12"/>
        <v>0</v>
      </c>
      <c r="J84" s="26">
        <v>46022</v>
      </c>
      <c r="K84" s="22" t="s">
        <v>11</v>
      </c>
      <c r="L84" s="8"/>
    </row>
    <row r="85" spans="2:12" s="4" customFormat="1" x14ac:dyDescent="0.25">
      <c r="B85" s="23" t="s">
        <v>166</v>
      </c>
      <c r="C85" s="28">
        <f t="shared" si="15"/>
        <v>46008</v>
      </c>
      <c r="D85" s="23" t="s">
        <v>266</v>
      </c>
      <c r="E85" s="23" t="s">
        <v>267</v>
      </c>
      <c r="F85" s="23" t="s">
        <v>361</v>
      </c>
      <c r="G85" s="24">
        <v>350000</v>
      </c>
      <c r="H85" s="24">
        <v>350000</v>
      </c>
      <c r="I85" s="21">
        <f t="shared" si="12"/>
        <v>0</v>
      </c>
      <c r="J85" s="26">
        <v>46022</v>
      </c>
      <c r="K85" s="22" t="s">
        <v>11</v>
      </c>
      <c r="L85" s="8"/>
    </row>
    <row r="86" spans="2:12" s="4" customFormat="1" x14ac:dyDescent="0.25">
      <c r="B86" s="23" t="s">
        <v>51</v>
      </c>
      <c r="C86" s="28">
        <f t="shared" si="15"/>
        <v>46008</v>
      </c>
      <c r="D86" s="23" t="s">
        <v>268</v>
      </c>
      <c r="E86" s="23" t="s">
        <v>269</v>
      </c>
      <c r="F86" s="23" t="s">
        <v>320</v>
      </c>
      <c r="G86" s="24">
        <v>32500</v>
      </c>
      <c r="H86" s="24">
        <v>32500</v>
      </c>
      <c r="I86" s="21">
        <f t="shared" si="12"/>
        <v>0</v>
      </c>
      <c r="J86" s="26">
        <v>46022</v>
      </c>
      <c r="K86" s="22" t="s">
        <v>11</v>
      </c>
      <c r="L86" s="8"/>
    </row>
    <row r="87" spans="2:12" s="4" customFormat="1" x14ac:dyDescent="0.25">
      <c r="B87" s="23" t="s">
        <v>79</v>
      </c>
      <c r="C87" s="28">
        <f t="shared" si="15"/>
        <v>46008</v>
      </c>
      <c r="D87" s="23" t="s">
        <v>12</v>
      </c>
      <c r="E87" s="23" t="s">
        <v>14</v>
      </c>
      <c r="F87" s="23" t="s">
        <v>94</v>
      </c>
      <c r="G87" s="24">
        <v>2226</v>
      </c>
      <c r="H87" s="24">
        <v>2226</v>
      </c>
      <c r="I87" s="21">
        <f t="shared" si="12"/>
        <v>0</v>
      </c>
      <c r="J87" s="26">
        <v>46022</v>
      </c>
      <c r="K87" s="22" t="s">
        <v>11</v>
      </c>
      <c r="L87" s="8"/>
    </row>
    <row r="88" spans="2:12" s="4" customFormat="1" x14ac:dyDescent="0.25">
      <c r="B88" s="23" t="s">
        <v>167</v>
      </c>
      <c r="C88" s="28">
        <f>DATE(2025,12,18)</f>
        <v>46009</v>
      </c>
      <c r="D88" s="23" t="s">
        <v>270</v>
      </c>
      <c r="E88" s="23" t="s">
        <v>271</v>
      </c>
      <c r="F88" s="23" t="s">
        <v>362</v>
      </c>
      <c r="G88" s="24">
        <v>193083.4</v>
      </c>
      <c r="H88" s="24">
        <v>193083.4</v>
      </c>
      <c r="I88" s="21">
        <f t="shared" si="12"/>
        <v>0</v>
      </c>
      <c r="J88" s="26">
        <v>46022</v>
      </c>
      <c r="K88" s="22" t="s">
        <v>11</v>
      </c>
      <c r="L88" s="8"/>
    </row>
    <row r="89" spans="2:12" s="4" customFormat="1" x14ac:dyDescent="0.25">
      <c r="B89" s="23" t="s">
        <v>168</v>
      </c>
      <c r="C89" s="28">
        <f>DATE(2025,12,18)</f>
        <v>46009</v>
      </c>
      <c r="D89" s="23" t="s">
        <v>272</v>
      </c>
      <c r="E89" s="23" t="s">
        <v>273</v>
      </c>
      <c r="F89" s="23" t="s">
        <v>363</v>
      </c>
      <c r="G89" s="24">
        <v>100000</v>
      </c>
      <c r="H89" s="24">
        <v>100000</v>
      </c>
      <c r="I89" s="21">
        <f t="shared" si="12"/>
        <v>0</v>
      </c>
      <c r="J89" s="26">
        <v>46022</v>
      </c>
      <c r="K89" s="22" t="s">
        <v>11</v>
      </c>
      <c r="L89" s="8"/>
    </row>
    <row r="90" spans="2:12" s="4" customFormat="1" x14ac:dyDescent="0.25">
      <c r="B90" s="23" t="s">
        <v>169</v>
      </c>
      <c r="C90" s="28">
        <f t="shared" ref="C90:C117" si="16">DATE(2025,12,18)</f>
        <v>46009</v>
      </c>
      <c r="D90" s="23" t="s">
        <v>274</v>
      </c>
      <c r="E90" s="23" t="s">
        <v>275</v>
      </c>
      <c r="F90" s="23" t="s">
        <v>364</v>
      </c>
      <c r="G90" s="24">
        <v>150000</v>
      </c>
      <c r="H90" s="24">
        <v>150000</v>
      </c>
      <c r="I90" s="21">
        <f t="shared" si="12"/>
        <v>0</v>
      </c>
      <c r="J90" s="26">
        <v>46022</v>
      </c>
      <c r="K90" s="22" t="s">
        <v>11</v>
      </c>
      <c r="L90" s="8"/>
    </row>
    <row r="91" spans="2:12" s="4" customFormat="1" x14ac:dyDescent="0.25">
      <c r="B91" s="23" t="s">
        <v>170</v>
      </c>
      <c r="C91" s="28">
        <f t="shared" si="16"/>
        <v>46009</v>
      </c>
      <c r="D91" s="23" t="s">
        <v>276</v>
      </c>
      <c r="E91" s="23" t="s">
        <v>277</v>
      </c>
      <c r="F91" s="23" t="s">
        <v>365</v>
      </c>
      <c r="G91" s="24">
        <v>82600</v>
      </c>
      <c r="H91" s="24">
        <v>82600</v>
      </c>
      <c r="I91" s="21">
        <f t="shared" si="12"/>
        <v>0</v>
      </c>
      <c r="J91" s="26">
        <v>46022</v>
      </c>
      <c r="K91" s="22" t="s">
        <v>11</v>
      </c>
      <c r="L91" s="8"/>
    </row>
    <row r="92" spans="2:12" s="4" customFormat="1" x14ac:dyDescent="0.25">
      <c r="B92" s="23" t="s">
        <v>116</v>
      </c>
      <c r="C92" s="28">
        <f t="shared" si="16"/>
        <v>46009</v>
      </c>
      <c r="D92" s="23" t="s">
        <v>57</v>
      </c>
      <c r="E92" s="23" t="s">
        <v>68</v>
      </c>
      <c r="F92" s="23" t="s">
        <v>366</v>
      </c>
      <c r="G92" s="24">
        <v>155000</v>
      </c>
      <c r="H92" s="24">
        <v>155000</v>
      </c>
      <c r="I92" s="21">
        <f t="shared" si="12"/>
        <v>0</v>
      </c>
      <c r="J92" s="26">
        <v>46022</v>
      </c>
      <c r="K92" s="22" t="s">
        <v>11</v>
      </c>
      <c r="L92" s="8"/>
    </row>
    <row r="93" spans="2:12" s="4" customFormat="1" x14ac:dyDescent="0.25">
      <c r="B93" s="23" t="s">
        <v>171</v>
      </c>
      <c r="C93" s="28">
        <f t="shared" si="16"/>
        <v>46009</v>
      </c>
      <c r="D93" s="23" t="s">
        <v>58</v>
      </c>
      <c r="E93" s="23" t="s">
        <v>69</v>
      </c>
      <c r="F93" s="23" t="s">
        <v>367</v>
      </c>
      <c r="G93" s="24">
        <v>172000</v>
      </c>
      <c r="H93" s="24">
        <v>172000</v>
      </c>
      <c r="I93" s="21">
        <f t="shared" si="12"/>
        <v>0</v>
      </c>
      <c r="J93" s="26">
        <v>46022</v>
      </c>
      <c r="K93" s="22" t="s">
        <v>11</v>
      </c>
      <c r="L93" s="8"/>
    </row>
    <row r="94" spans="2:12" s="4" customFormat="1" x14ac:dyDescent="0.25">
      <c r="B94" s="23" t="s">
        <v>172</v>
      </c>
      <c r="C94" s="28">
        <f t="shared" si="16"/>
        <v>46009</v>
      </c>
      <c r="D94" s="23" t="s">
        <v>232</v>
      </c>
      <c r="E94" s="23" t="s">
        <v>233</v>
      </c>
      <c r="F94" s="23" t="s">
        <v>367</v>
      </c>
      <c r="G94" s="24">
        <v>48500</v>
      </c>
      <c r="H94" s="24">
        <v>48500</v>
      </c>
      <c r="I94" s="21">
        <f t="shared" si="12"/>
        <v>0</v>
      </c>
      <c r="J94" s="26">
        <v>46022</v>
      </c>
      <c r="K94" s="22" t="s">
        <v>11</v>
      </c>
      <c r="L94" s="8"/>
    </row>
    <row r="95" spans="2:12" s="4" customFormat="1" x14ac:dyDescent="0.25">
      <c r="B95" s="23" t="s">
        <v>117</v>
      </c>
      <c r="C95" s="28">
        <f t="shared" si="16"/>
        <v>46009</v>
      </c>
      <c r="D95" s="23" t="s">
        <v>236</v>
      </c>
      <c r="E95" s="23" t="s">
        <v>237</v>
      </c>
      <c r="F95" s="23" t="s">
        <v>367</v>
      </c>
      <c r="G95" s="24">
        <v>132500</v>
      </c>
      <c r="H95" s="24">
        <v>132500</v>
      </c>
      <c r="I95" s="21">
        <f t="shared" si="12"/>
        <v>0</v>
      </c>
      <c r="J95" s="26">
        <v>46022</v>
      </c>
      <c r="K95" s="22" t="s">
        <v>11</v>
      </c>
      <c r="L95" s="8"/>
    </row>
    <row r="96" spans="2:12" s="4" customFormat="1" x14ac:dyDescent="0.25">
      <c r="B96" s="23" t="s">
        <v>173</v>
      </c>
      <c r="C96" s="28">
        <f t="shared" si="16"/>
        <v>46009</v>
      </c>
      <c r="D96" s="23" t="s">
        <v>62</v>
      </c>
      <c r="E96" s="23" t="s">
        <v>73</v>
      </c>
      <c r="F96" s="23" t="s">
        <v>367</v>
      </c>
      <c r="G96" s="24">
        <v>145750</v>
      </c>
      <c r="H96" s="24">
        <v>145750</v>
      </c>
      <c r="I96" s="21">
        <f t="shared" si="12"/>
        <v>0</v>
      </c>
      <c r="J96" s="26">
        <v>46022</v>
      </c>
      <c r="K96" s="22" t="s">
        <v>11</v>
      </c>
      <c r="L96" s="8"/>
    </row>
    <row r="97" spans="2:12" s="4" customFormat="1" x14ac:dyDescent="0.25">
      <c r="B97" s="23" t="s">
        <v>174</v>
      </c>
      <c r="C97" s="28">
        <f t="shared" si="16"/>
        <v>46009</v>
      </c>
      <c r="D97" s="23" t="s">
        <v>56</v>
      </c>
      <c r="E97" s="23" t="s">
        <v>67</v>
      </c>
      <c r="F97" s="23" t="s">
        <v>367</v>
      </c>
      <c r="G97" s="24">
        <v>127500</v>
      </c>
      <c r="H97" s="24">
        <v>127500</v>
      </c>
      <c r="I97" s="21">
        <f t="shared" si="12"/>
        <v>0</v>
      </c>
      <c r="J97" s="26">
        <v>46022</v>
      </c>
      <c r="K97" s="22" t="s">
        <v>11</v>
      </c>
      <c r="L97" s="8"/>
    </row>
    <row r="98" spans="2:12" s="4" customFormat="1" x14ac:dyDescent="0.25">
      <c r="B98" s="23" t="s">
        <v>175</v>
      </c>
      <c r="C98" s="28">
        <f t="shared" si="16"/>
        <v>46009</v>
      </c>
      <c r="D98" s="23" t="s">
        <v>230</v>
      </c>
      <c r="E98" s="23" t="s">
        <v>231</v>
      </c>
      <c r="F98" s="23" t="s">
        <v>367</v>
      </c>
      <c r="G98" s="24">
        <v>48500</v>
      </c>
      <c r="H98" s="24">
        <v>48500</v>
      </c>
      <c r="I98" s="21">
        <f t="shared" si="12"/>
        <v>0</v>
      </c>
      <c r="J98" s="26">
        <v>46022</v>
      </c>
      <c r="K98" s="22" t="s">
        <v>11</v>
      </c>
      <c r="L98" s="8"/>
    </row>
    <row r="99" spans="2:12" s="4" customFormat="1" x14ac:dyDescent="0.25">
      <c r="B99" s="23" t="s">
        <v>176</v>
      </c>
      <c r="C99" s="28">
        <f t="shared" si="16"/>
        <v>46009</v>
      </c>
      <c r="D99" s="23" t="s">
        <v>222</v>
      </c>
      <c r="E99" s="23" t="s">
        <v>223</v>
      </c>
      <c r="F99" s="23" t="s">
        <v>367</v>
      </c>
      <c r="G99" s="24">
        <v>70000</v>
      </c>
      <c r="H99" s="24">
        <v>70000</v>
      </c>
      <c r="I99" s="21">
        <f t="shared" si="12"/>
        <v>0</v>
      </c>
      <c r="J99" s="26">
        <v>46022</v>
      </c>
      <c r="K99" s="22" t="s">
        <v>11</v>
      </c>
      <c r="L99" s="8"/>
    </row>
    <row r="100" spans="2:12" s="4" customFormat="1" x14ac:dyDescent="0.25">
      <c r="B100" s="23" t="s">
        <v>177</v>
      </c>
      <c r="C100" s="28">
        <f t="shared" si="16"/>
        <v>46009</v>
      </c>
      <c r="D100" s="23" t="s">
        <v>60</v>
      </c>
      <c r="E100" s="23" t="s">
        <v>71</v>
      </c>
      <c r="F100" s="23" t="s">
        <v>367</v>
      </c>
      <c r="G100" s="24">
        <v>40250</v>
      </c>
      <c r="H100" s="24">
        <v>40250</v>
      </c>
      <c r="I100" s="21">
        <f t="shared" si="12"/>
        <v>0</v>
      </c>
      <c r="J100" s="26">
        <v>46022</v>
      </c>
      <c r="K100" s="22" t="s">
        <v>11</v>
      </c>
      <c r="L100" s="8"/>
    </row>
    <row r="101" spans="2:12" s="4" customFormat="1" x14ac:dyDescent="0.25">
      <c r="B101" s="23" t="s">
        <v>178</v>
      </c>
      <c r="C101" s="28">
        <f t="shared" si="16"/>
        <v>46009</v>
      </c>
      <c r="D101" s="23" t="s">
        <v>55</v>
      </c>
      <c r="E101" s="23" t="s">
        <v>66</v>
      </c>
      <c r="F101" s="23" t="s">
        <v>367</v>
      </c>
      <c r="G101" s="24">
        <v>125000</v>
      </c>
      <c r="H101" s="24">
        <v>125000</v>
      </c>
      <c r="I101" s="21">
        <f t="shared" si="12"/>
        <v>0</v>
      </c>
      <c r="J101" s="26">
        <v>46022</v>
      </c>
      <c r="K101" s="22" t="s">
        <v>11</v>
      </c>
      <c r="L101" s="8"/>
    </row>
    <row r="102" spans="2:12" s="4" customFormat="1" x14ac:dyDescent="0.25">
      <c r="B102" s="23" t="s">
        <v>179</v>
      </c>
      <c r="C102" s="28">
        <f t="shared" si="16"/>
        <v>46009</v>
      </c>
      <c r="D102" s="23" t="s">
        <v>228</v>
      </c>
      <c r="E102" s="23" t="s">
        <v>229</v>
      </c>
      <c r="F102" s="23" t="s">
        <v>367</v>
      </c>
      <c r="G102" s="24">
        <v>123750</v>
      </c>
      <c r="H102" s="24">
        <v>123750</v>
      </c>
      <c r="I102" s="21">
        <f t="shared" si="12"/>
        <v>0</v>
      </c>
      <c r="J102" s="26">
        <v>46022</v>
      </c>
      <c r="K102" s="22" t="s">
        <v>11</v>
      </c>
      <c r="L102" s="8"/>
    </row>
    <row r="103" spans="2:12" s="4" customFormat="1" x14ac:dyDescent="0.25">
      <c r="B103" s="23" t="s">
        <v>178</v>
      </c>
      <c r="C103" s="28">
        <f t="shared" si="16"/>
        <v>46009</v>
      </c>
      <c r="D103" s="23" t="s">
        <v>268</v>
      </c>
      <c r="E103" s="23" t="s">
        <v>269</v>
      </c>
      <c r="F103" s="23" t="s">
        <v>367</v>
      </c>
      <c r="G103" s="24">
        <v>12500</v>
      </c>
      <c r="H103" s="24">
        <v>12500</v>
      </c>
      <c r="I103" s="21">
        <f t="shared" si="12"/>
        <v>0</v>
      </c>
      <c r="J103" s="26">
        <v>46022</v>
      </c>
      <c r="K103" s="22" t="s">
        <v>11</v>
      </c>
      <c r="L103" s="8"/>
    </row>
    <row r="104" spans="2:12" s="4" customFormat="1" x14ac:dyDescent="0.25">
      <c r="B104" s="23" t="s">
        <v>180</v>
      </c>
      <c r="C104" s="28">
        <f t="shared" si="16"/>
        <v>46009</v>
      </c>
      <c r="D104" s="23" t="s">
        <v>226</v>
      </c>
      <c r="E104" s="23" t="s">
        <v>227</v>
      </c>
      <c r="F104" s="23" t="s">
        <v>367</v>
      </c>
      <c r="G104" s="24">
        <v>17500</v>
      </c>
      <c r="H104" s="24">
        <v>17500</v>
      </c>
      <c r="I104" s="21">
        <f t="shared" si="12"/>
        <v>0</v>
      </c>
      <c r="J104" s="26">
        <v>46022</v>
      </c>
      <c r="K104" s="22" t="s">
        <v>11</v>
      </c>
      <c r="L104" s="8"/>
    </row>
    <row r="105" spans="2:12" s="4" customFormat="1" x14ac:dyDescent="0.25">
      <c r="B105" s="23" t="s">
        <v>181</v>
      </c>
      <c r="C105" s="28">
        <f t="shared" si="16"/>
        <v>46009</v>
      </c>
      <c r="D105" s="23" t="s">
        <v>54</v>
      </c>
      <c r="E105" s="23" t="s">
        <v>65</v>
      </c>
      <c r="F105" s="23" t="s">
        <v>367</v>
      </c>
      <c r="G105" s="24">
        <v>67500</v>
      </c>
      <c r="H105" s="24">
        <v>67500</v>
      </c>
      <c r="I105" s="21">
        <f t="shared" si="12"/>
        <v>0</v>
      </c>
      <c r="J105" s="26">
        <v>46022</v>
      </c>
      <c r="K105" s="22" t="s">
        <v>11</v>
      </c>
      <c r="L105" s="8"/>
    </row>
    <row r="106" spans="2:12" s="4" customFormat="1" x14ac:dyDescent="0.25">
      <c r="B106" s="23" t="s">
        <v>182</v>
      </c>
      <c r="C106" s="28">
        <f t="shared" si="16"/>
        <v>46009</v>
      </c>
      <c r="D106" s="23" t="s">
        <v>59</v>
      </c>
      <c r="E106" s="23" t="s">
        <v>70</v>
      </c>
      <c r="F106" s="23" t="s">
        <v>367</v>
      </c>
      <c r="G106" s="24">
        <v>50250</v>
      </c>
      <c r="H106" s="24">
        <v>50250</v>
      </c>
      <c r="I106" s="21">
        <f t="shared" si="12"/>
        <v>0</v>
      </c>
      <c r="J106" s="26">
        <v>46022</v>
      </c>
      <c r="K106" s="22" t="s">
        <v>11</v>
      </c>
      <c r="L106" s="8"/>
    </row>
    <row r="107" spans="2:12" s="4" customFormat="1" x14ac:dyDescent="0.25">
      <c r="B107" s="23" t="s">
        <v>183</v>
      </c>
      <c r="C107" s="28">
        <f t="shared" si="16"/>
        <v>46009</v>
      </c>
      <c r="D107" s="23" t="s">
        <v>278</v>
      </c>
      <c r="E107" s="23" t="s">
        <v>279</v>
      </c>
      <c r="F107" s="23" t="s">
        <v>368</v>
      </c>
      <c r="G107" s="24">
        <v>48400</v>
      </c>
      <c r="H107" s="24">
        <v>48400</v>
      </c>
      <c r="I107" s="21">
        <f t="shared" si="12"/>
        <v>0</v>
      </c>
      <c r="J107" s="26">
        <v>46022</v>
      </c>
      <c r="K107" s="22" t="s">
        <v>11</v>
      </c>
      <c r="L107" s="8"/>
    </row>
    <row r="108" spans="2:12" s="4" customFormat="1" x14ac:dyDescent="0.25">
      <c r="B108" s="23" t="s">
        <v>161</v>
      </c>
      <c r="C108" s="28">
        <f t="shared" si="16"/>
        <v>46009</v>
      </c>
      <c r="D108" s="23" t="s">
        <v>278</v>
      </c>
      <c r="E108" s="23" t="s">
        <v>279</v>
      </c>
      <c r="F108" s="23" t="s">
        <v>369</v>
      </c>
      <c r="G108" s="24">
        <v>48400</v>
      </c>
      <c r="H108" s="24">
        <v>48400</v>
      </c>
      <c r="I108" s="21">
        <f t="shared" si="12"/>
        <v>0</v>
      </c>
      <c r="J108" s="26">
        <v>46022</v>
      </c>
      <c r="K108" s="22" t="s">
        <v>11</v>
      </c>
      <c r="L108" s="8"/>
    </row>
    <row r="109" spans="2:12" s="4" customFormat="1" x14ac:dyDescent="0.25">
      <c r="B109" s="23" t="s">
        <v>184</v>
      </c>
      <c r="C109" s="28">
        <f t="shared" si="16"/>
        <v>46009</v>
      </c>
      <c r="D109" s="23" t="s">
        <v>278</v>
      </c>
      <c r="E109" s="23" t="s">
        <v>279</v>
      </c>
      <c r="F109" s="23" t="s">
        <v>370</v>
      </c>
      <c r="G109" s="24">
        <v>48400</v>
      </c>
      <c r="H109" s="24">
        <v>48400</v>
      </c>
      <c r="I109" s="21">
        <f t="shared" si="12"/>
        <v>0</v>
      </c>
      <c r="J109" s="26">
        <v>46022</v>
      </c>
      <c r="K109" s="22" t="s">
        <v>11</v>
      </c>
      <c r="L109" s="8"/>
    </row>
    <row r="110" spans="2:12" s="4" customFormat="1" x14ac:dyDescent="0.25">
      <c r="B110" s="23" t="s">
        <v>185</v>
      </c>
      <c r="C110" s="28">
        <f t="shared" si="16"/>
        <v>46009</v>
      </c>
      <c r="D110" s="23" t="s">
        <v>280</v>
      </c>
      <c r="E110" s="23" t="s">
        <v>281</v>
      </c>
      <c r="F110" s="23" t="s">
        <v>358</v>
      </c>
      <c r="G110" s="24">
        <v>53100</v>
      </c>
      <c r="H110" s="24">
        <v>53100</v>
      </c>
      <c r="I110" s="21">
        <f t="shared" si="12"/>
        <v>0</v>
      </c>
      <c r="J110" s="26">
        <v>46022</v>
      </c>
      <c r="K110" s="22" t="s">
        <v>11</v>
      </c>
      <c r="L110" s="8"/>
    </row>
    <row r="111" spans="2:12" s="4" customFormat="1" x14ac:dyDescent="0.25">
      <c r="B111" s="23" t="s">
        <v>186</v>
      </c>
      <c r="C111" s="28">
        <f t="shared" si="16"/>
        <v>46009</v>
      </c>
      <c r="D111" s="23" t="s">
        <v>21</v>
      </c>
      <c r="E111" s="23" t="s">
        <v>22</v>
      </c>
      <c r="F111" s="23" t="s">
        <v>371</v>
      </c>
      <c r="G111" s="24">
        <v>373.64</v>
      </c>
      <c r="H111" s="24">
        <v>373.64</v>
      </c>
      <c r="I111" s="21">
        <f t="shared" si="12"/>
        <v>0</v>
      </c>
      <c r="J111" s="26">
        <v>46022</v>
      </c>
      <c r="K111" s="22" t="s">
        <v>11</v>
      </c>
      <c r="L111" s="8"/>
    </row>
    <row r="112" spans="2:12" s="4" customFormat="1" x14ac:dyDescent="0.25">
      <c r="B112" s="23" t="s">
        <v>187</v>
      </c>
      <c r="C112" s="28">
        <f t="shared" si="16"/>
        <v>46009</v>
      </c>
      <c r="D112" s="23" t="s">
        <v>21</v>
      </c>
      <c r="E112" s="23" t="s">
        <v>22</v>
      </c>
      <c r="F112" s="23" t="s">
        <v>371</v>
      </c>
      <c r="G112" s="24">
        <v>373.64</v>
      </c>
      <c r="H112" s="24">
        <v>373.64</v>
      </c>
      <c r="I112" s="21">
        <f t="shared" si="12"/>
        <v>0</v>
      </c>
      <c r="J112" s="26">
        <v>46022</v>
      </c>
      <c r="K112" s="22" t="s">
        <v>11</v>
      </c>
      <c r="L112" s="8"/>
    </row>
    <row r="113" spans="2:12" s="4" customFormat="1" x14ac:dyDescent="0.25">
      <c r="B113" s="23" t="s">
        <v>188</v>
      </c>
      <c r="C113" s="28">
        <f t="shared" si="16"/>
        <v>46009</v>
      </c>
      <c r="D113" s="23" t="s">
        <v>85</v>
      </c>
      <c r="E113" s="23" t="s">
        <v>86</v>
      </c>
      <c r="F113" s="23" t="s">
        <v>372</v>
      </c>
      <c r="G113" s="24">
        <v>12331</v>
      </c>
      <c r="H113" s="24">
        <v>12331</v>
      </c>
      <c r="I113" s="21">
        <f t="shared" si="12"/>
        <v>0</v>
      </c>
      <c r="J113" s="26">
        <v>46022</v>
      </c>
      <c r="K113" s="22" t="s">
        <v>11</v>
      </c>
      <c r="L113" s="8"/>
    </row>
    <row r="114" spans="2:12" s="4" customFormat="1" x14ac:dyDescent="0.25">
      <c r="B114" s="29" t="s">
        <v>189</v>
      </c>
      <c r="C114" s="28">
        <f t="shared" si="16"/>
        <v>46009</v>
      </c>
      <c r="D114" s="23" t="s">
        <v>83</v>
      </c>
      <c r="E114" s="23" t="s">
        <v>84</v>
      </c>
      <c r="F114" s="23" t="s">
        <v>373</v>
      </c>
      <c r="G114" s="24">
        <v>17475.8</v>
      </c>
      <c r="H114" s="24">
        <v>17475.8</v>
      </c>
      <c r="I114" s="21">
        <f t="shared" si="12"/>
        <v>0</v>
      </c>
      <c r="J114" s="26">
        <v>46022</v>
      </c>
      <c r="K114" s="22" t="s">
        <v>11</v>
      </c>
      <c r="L114" s="8"/>
    </row>
    <row r="115" spans="2:12" s="4" customFormat="1" x14ac:dyDescent="0.25">
      <c r="B115" s="29" t="s">
        <v>190</v>
      </c>
      <c r="C115" s="28">
        <f t="shared" si="16"/>
        <v>46009</v>
      </c>
      <c r="D115" s="23" t="s">
        <v>282</v>
      </c>
      <c r="E115" s="23" t="s">
        <v>283</v>
      </c>
      <c r="F115" s="29" t="s">
        <v>374</v>
      </c>
      <c r="G115" s="24">
        <v>38500</v>
      </c>
      <c r="H115" s="24">
        <v>38500</v>
      </c>
      <c r="I115" s="21">
        <f t="shared" si="12"/>
        <v>0</v>
      </c>
      <c r="J115" s="26">
        <v>46022</v>
      </c>
      <c r="K115" s="22" t="s">
        <v>11</v>
      </c>
      <c r="L115" s="8"/>
    </row>
    <row r="116" spans="2:12" s="4" customFormat="1" x14ac:dyDescent="0.25">
      <c r="B116" s="23" t="s">
        <v>191</v>
      </c>
      <c r="C116" s="28">
        <f t="shared" si="16"/>
        <v>46009</v>
      </c>
      <c r="D116" s="23" t="s">
        <v>282</v>
      </c>
      <c r="E116" s="23" t="s">
        <v>283</v>
      </c>
      <c r="F116" s="29" t="s">
        <v>374</v>
      </c>
      <c r="G116" s="24">
        <v>38500</v>
      </c>
      <c r="H116" s="24">
        <v>38500</v>
      </c>
      <c r="I116" s="21">
        <f t="shared" si="12"/>
        <v>0</v>
      </c>
      <c r="J116" s="26">
        <v>46022</v>
      </c>
      <c r="K116" s="22" t="s">
        <v>11</v>
      </c>
      <c r="L116" s="8"/>
    </row>
    <row r="117" spans="2:12" s="4" customFormat="1" x14ac:dyDescent="0.25">
      <c r="B117" s="23" t="s">
        <v>192</v>
      </c>
      <c r="C117" s="28">
        <f t="shared" si="16"/>
        <v>46009</v>
      </c>
      <c r="D117" s="23" t="s">
        <v>85</v>
      </c>
      <c r="E117" s="23" t="s">
        <v>86</v>
      </c>
      <c r="F117" s="23" t="s">
        <v>375</v>
      </c>
      <c r="G117" s="24">
        <v>10195.200000000001</v>
      </c>
      <c r="H117" s="24">
        <v>10195.200000000001</v>
      </c>
      <c r="I117" s="21">
        <f t="shared" si="12"/>
        <v>0</v>
      </c>
      <c r="J117" s="26">
        <v>46022</v>
      </c>
      <c r="K117" s="22" t="s">
        <v>11</v>
      </c>
      <c r="L117" s="8"/>
    </row>
    <row r="118" spans="2:12" s="4" customFormat="1" x14ac:dyDescent="0.25">
      <c r="B118" s="23" t="s">
        <v>159</v>
      </c>
      <c r="C118" s="28">
        <f>DATE(2025,12,19)</f>
        <v>46010</v>
      </c>
      <c r="D118" s="23" t="s">
        <v>262</v>
      </c>
      <c r="E118" s="23" t="s">
        <v>263</v>
      </c>
      <c r="F118" s="23" t="s">
        <v>376</v>
      </c>
      <c r="G118" s="24">
        <v>29500</v>
      </c>
      <c r="H118" s="24">
        <v>29500</v>
      </c>
      <c r="I118" s="21">
        <f t="shared" ref="I118:I132" si="17">+G118-H118</f>
        <v>0</v>
      </c>
      <c r="J118" s="26">
        <v>46022</v>
      </c>
      <c r="K118" s="22" t="s">
        <v>11</v>
      </c>
      <c r="L118" s="8"/>
    </row>
    <row r="119" spans="2:12" s="4" customFormat="1" x14ac:dyDescent="0.25">
      <c r="B119" s="23" t="s">
        <v>193</v>
      </c>
      <c r="C119" s="28">
        <f t="shared" ref="C119:C140" si="18">DATE(2025,12,19)</f>
        <v>46010</v>
      </c>
      <c r="D119" s="23" t="s">
        <v>284</v>
      </c>
      <c r="E119" s="23" t="s">
        <v>285</v>
      </c>
      <c r="F119" s="23" t="s">
        <v>377</v>
      </c>
      <c r="G119" s="24">
        <v>75826.8</v>
      </c>
      <c r="H119" s="24">
        <v>75826.8</v>
      </c>
      <c r="I119" s="21">
        <f t="shared" si="17"/>
        <v>0</v>
      </c>
      <c r="J119" s="26">
        <v>46022</v>
      </c>
      <c r="K119" s="22" t="s">
        <v>11</v>
      </c>
      <c r="L119" s="8"/>
    </row>
    <row r="120" spans="2:12" s="4" customFormat="1" x14ac:dyDescent="0.25">
      <c r="B120" s="23" t="s">
        <v>194</v>
      </c>
      <c r="C120" s="28">
        <f t="shared" si="18"/>
        <v>46010</v>
      </c>
      <c r="D120" s="23" t="s">
        <v>286</v>
      </c>
      <c r="E120" s="23" t="s">
        <v>287</v>
      </c>
      <c r="F120" s="23" t="s">
        <v>372</v>
      </c>
      <c r="G120" s="24">
        <v>16000</v>
      </c>
      <c r="H120" s="24">
        <v>16000</v>
      </c>
      <c r="I120" s="21">
        <f t="shared" si="17"/>
        <v>0</v>
      </c>
      <c r="J120" s="26">
        <v>46022</v>
      </c>
      <c r="K120" s="22" t="s">
        <v>11</v>
      </c>
      <c r="L120" s="8"/>
    </row>
    <row r="121" spans="2:12" s="4" customFormat="1" x14ac:dyDescent="0.25">
      <c r="B121" s="23" t="s">
        <v>195</v>
      </c>
      <c r="C121" s="28">
        <f t="shared" si="18"/>
        <v>46010</v>
      </c>
      <c r="D121" s="23" t="s">
        <v>286</v>
      </c>
      <c r="E121" s="23" t="s">
        <v>287</v>
      </c>
      <c r="F121" s="23" t="s">
        <v>375</v>
      </c>
      <c r="G121" s="24">
        <v>11300.01</v>
      </c>
      <c r="H121" s="24">
        <v>11300.01</v>
      </c>
      <c r="I121" s="21">
        <f t="shared" si="17"/>
        <v>0</v>
      </c>
      <c r="J121" s="26">
        <v>46022</v>
      </c>
      <c r="K121" s="22" t="s">
        <v>11</v>
      </c>
      <c r="L121" s="8"/>
    </row>
    <row r="122" spans="2:12" s="4" customFormat="1" x14ac:dyDescent="0.25">
      <c r="B122" s="23" t="s">
        <v>196</v>
      </c>
      <c r="C122" s="28">
        <f t="shared" si="18"/>
        <v>46010</v>
      </c>
      <c r="D122" s="23" t="s">
        <v>61</v>
      </c>
      <c r="E122" s="23" t="s">
        <v>72</v>
      </c>
      <c r="F122" s="23" t="s">
        <v>367</v>
      </c>
      <c r="G122" s="24">
        <v>105000</v>
      </c>
      <c r="H122" s="24">
        <v>105000</v>
      </c>
      <c r="I122" s="21">
        <f t="shared" si="17"/>
        <v>0</v>
      </c>
      <c r="J122" s="26">
        <v>46022</v>
      </c>
      <c r="K122" s="22" t="s">
        <v>11</v>
      </c>
      <c r="L122" s="8"/>
    </row>
    <row r="123" spans="2:12" s="4" customFormat="1" x14ac:dyDescent="0.25">
      <c r="B123" s="23" t="s">
        <v>197</v>
      </c>
      <c r="C123" s="28">
        <f t="shared" si="18"/>
        <v>46010</v>
      </c>
      <c r="D123" s="23" t="s">
        <v>224</v>
      </c>
      <c r="E123" s="23" t="s">
        <v>225</v>
      </c>
      <c r="F123" s="23" t="s">
        <v>378</v>
      </c>
      <c r="G123" s="24">
        <v>15000</v>
      </c>
      <c r="H123" s="24">
        <v>15000</v>
      </c>
      <c r="I123" s="21">
        <f t="shared" si="17"/>
        <v>0</v>
      </c>
      <c r="J123" s="26">
        <v>46022</v>
      </c>
      <c r="K123" s="22" t="s">
        <v>11</v>
      </c>
      <c r="L123" s="8"/>
    </row>
    <row r="124" spans="2:12" s="4" customFormat="1" x14ac:dyDescent="0.25">
      <c r="B124" s="23" t="s">
        <v>198</v>
      </c>
      <c r="C124" s="28">
        <f t="shared" si="18"/>
        <v>46010</v>
      </c>
      <c r="D124" s="23" t="s">
        <v>38</v>
      </c>
      <c r="E124" s="23" t="s">
        <v>41</v>
      </c>
      <c r="F124" s="23" t="s">
        <v>379</v>
      </c>
      <c r="G124" s="24">
        <v>2160</v>
      </c>
      <c r="H124" s="24">
        <v>2160</v>
      </c>
      <c r="I124" s="21">
        <f t="shared" si="17"/>
        <v>0</v>
      </c>
      <c r="J124" s="26">
        <v>46022</v>
      </c>
      <c r="K124" s="22" t="s">
        <v>11</v>
      </c>
      <c r="L124" s="8"/>
    </row>
    <row r="125" spans="2:12" s="4" customFormat="1" x14ac:dyDescent="0.25">
      <c r="B125" s="23" t="s">
        <v>199</v>
      </c>
      <c r="C125" s="28">
        <f t="shared" si="18"/>
        <v>46010</v>
      </c>
      <c r="D125" s="23" t="s">
        <v>38</v>
      </c>
      <c r="E125" s="23" t="s">
        <v>41</v>
      </c>
      <c r="F125" s="23" t="s">
        <v>380</v>
      </c>
      <c r="G125" s="24">
        <v>2280</v>
      </c>
      <c r="H125" s="24">
        <v>2280</v>
      </c>
      <c r="I125" s="21">
        <f t="shared" si="17"/>
        <v>0</v>
      </c>
      <c r="J125" s="26">
        <v>46022</v>
      </c>
      <c r="K125" s="22" t="s">
        <v>11</v>
      </c>
      <c r="L125" s="8"/>
    </row>
    <row r="126" spans="2:12" s="4" customFormat="1" x14ac:dyDescent="0.25">
      <c r="B126" s="23" t="s">
        <v>200</v>
      </c>
      <c r="C126" s="28">
        <f t="shared" si="18"/>
        <v>46010</v>
      </c>
      <c r="D126" s="23" t="s">
        <v>38</v>
      </c>
      <c r="E126" s="23" t="s">
        <v>41</v>
      </c>
      <c r="F126" s="23" t="s">
        <v>381</v>
      </c>
      <c r="G126" s="24">
        <v>8100</v>
      </c>
      <c r="H126" s="24">
        <v>8100</v>
      </c>
      <c r="I126" s="21">
        <f t="shared" si="17"/>
        <v>0</v>
      </c>
      <c r="J126" s="26">
        <v>46022</v>
      </c>
      <c r="K126" s="22" t="s">
        <v>11</v>
      </c>
      <c r="L126" s="8"/>
    </row>
    <row r="127" spans="2:12" s="4" customFormat="1" x14ac:dyDescent="0.25">
      <c r="B127" s="23" t="s">
        <v>201</v>
      </c>
      <c r="C127" s="28">
        <f t="shared" si="18"/>
        <v>46010</v>
      </c>
      <c r="D127" s="23" t="s">
        <v>38</v>
      </c>
      <c r="E127" s="23" t="s">
        <v>41</v>
      </c>
      <c r="F127" s="23" t="s">
        <v>382</v>
      </c>
      <c r="G127" s="24">
        <v>2160</v>
      </c>
      <c r="H127" s="24">
        <v>2160</v>
      </c>
      <c r="I127" s="21">
        <f t="shared" si="17"/>
        <v>0</v>
      </c>
      <c r="J127" s="26">
        <v>46022</v>
      </c>
      <c r="K127" s="22" t="s">
        <v>11</v>
      </c>
      <c r="L127" s="8"/>
    </row>
    <row r="128" spans="2:12" s="4" customFormat="1" x14ac:dyDescent="0.25">
      <c r="B128" s="23" t="s">
        <v>178</v>
      </c>
      <c r="C128" s="28">
        <f t="shared" si="18"/>
        <v>46010</v>
      </c>
      <c r="D128" s="23" t="s">
        <v>234</v>
      </c>
      <c r="E128" s="23" t="s">
        <v>235</v>
      </c>
      <c r="F128" s="23" t="s">
        <v>367</v>
      </c>
      <c r="G128" s="24">
        <v>100000</v>
      </c>
      <c r="H128" s="24">
        <v>100000</v>
      </c>
      <c r="I128" s="21">
        <f t="shared" si="17"/>
        <v>0</v>
      </c>
      <c r="J128" s="26">
        <v>46022</v>
      </c>
      <c r="K128" s="22" t="s">
        <v>11</v>
      </c>
      <c r="L128" s="8"/>
    </row>
    <row r="129" spans="2:12" s="4" customFormat="1" x14ac:dyDescent="0.25">
      <c r="B129" s="23" t="s">
        <v>202</v>
      </c>
      <c r="C129" s="28">
        <f t="shared" si="18"/>
        <v>46010</v>
      </c>
      <c r="D129" s="23" t="s">
        <v>44</v>
      </c>
      <c r="E129" s="23" t="s">
        <v>46</v>
      </c>
      <c r="F129" s="23" t="s">
        <v>383</v>
      </c>
      <c r="G129" s="24">
        <v>40120</v>
      </c>
      <c r="H129" s="24">
        <v>40120</v>
      </c>
      <c r="I129" s="21">
        <f t="shared" si="17"/>
        <v>0</v>
      </c>
      <c r="J129" s="26">
        <v>46022</v>
      </c>
      <c r="K129" s="22" t="s">
        <v>11</v>
      </c>
      <c r="L129" s="8"/>
    </row>
    <row r="130" spans="2:12" s="4" customFormat="1" x14ac:dyDescent="0.25">
      <c r="B130" s="23" t="s">
        <v>140</v>
      </c>
      <c r="C130" s="28">
        <f t="shared" si="18"/>
        <v>46010</v>
      </c>
      <c r="D130" s="23" t="s">
        <v>288</v>
      </c>
      <c r="E130" s="23" t="s">
        <v>289</v>
      </c>
      <c r="F130" s="23" t="s">
        <v>384</v>
      </c>
      <c r="G130" s="24">
        <v>780000</v>
      </c>
      <c r="H130" s="24">
        <v>780000</v>
      </c>
      <c r="I130" s="21">
        <f t="shared" si="17"/>
        <v>0</v>
      </c>
      <c r="J130" s="26">
        <v>46022</v>
      </c>
      <c r="K130" s="22" t="s">
        <v>11</v>
      </c>
      <c r="L130" s="8"/>
    </row>
    <row r="131" spans="2:12" s="4" customFormat="1" x14ac:dyDescent="0.25">
      <c r="B131" s="23" t="s">
        <v>203</v>
      </c>
      <c r="C131" s="28">
        <f t="shared" si="18"/>
        <v>46010</v>
      </c>
      <c r="D131" s="23" t="s">
        <v>290</v>
      </c>
      <c r="E131" s="23" t="s">
        <v>291</v>
      </c>
      <c r="F131" s="23" t="s">
        <v>385</v>
      </c>
      <c r="G131" s="24">
        <v>50000.14</v>
      </c>
      <c r="H131" s="24">
        <v>50000.14</v>
      </c>
      <c r="I131" s="21">
        <f t="shared" si="17"/>
        <v>0</v>
      </c>
      <c r="J131" s="26">
        <v>46022</v>
      </c>
      <c r="K131" s="22" t="s">
        <v>11</v>
      </c>
      <c r="L131" s="8"/>
    </row>
    <row r="132" spans="2:12" s="4" customFormat="1" x14ac:dyDescent="0.25">
      <c r="B132" s="23" t="s">
        <v>204</v>
      </c>
      <c r="C132" s="28">
        <f t="shared" si="18"/>
        <v>46010</v>
      </c>
      <c r="D132" s="23" t="s">
        <v>39</v>
      </c>
      <c r="E132" s="23" t="s">
        <v>42</v>
      </c>
      <c r="F132" s="23" t="s">
        <v>386</v>
      </c>
      <c r="G132" s="24">
        <v>270484.8</v>
      </c>
      <c r="H132" s="24">
        <v>270484.8</v>
      </c>
      <c r="I132" s="21">
        <f t="shared" si="17"/>
        <v>0</v>
      </c>
      <c r="J132" s="26">
        <v>46022</v>
      </c>
      <c r="K132" s="22" t="s">
        <v>11</v>
      </c>
      <c r="L132" s="8"/>
    </row>
    <row r="133" spans="2:12" s="4" customFormat="1" x14ac:dyDescent="0.25">
      <c r="B133" s="23" t="s">
        <v>205</v>
      </c>
      <c r="C133" s="28">
        <f t="shared" si="18"/>
        <v>46010</v>
      </c>
      <c r="D133" s="23" t="s">
        <v>32</v>
      </c>
      <c r="E133" s="23" t="s">
        <v>34</v>
      </c>
      <c r="F133" s="23" t="s">
        <v>387</v>
      </c>
      <c r="G133" s="24">
        <v>3400.59</v>
      </c>
      <c r="H133" s="24">
        <v>3400.59</v>
      </c>
      <c r="I133" s="21">
        <f t="shared" ref="I133:I137" si="19">+G133-H133</f>
        <v>0</v>
      </c>
      <c r="J133" s="26">
        <v>46022</v>
      </c>
      <c r="K133" s="22" t="s">
        <v>11</v>
      </c>
      <c r="L133" s="8"/>
    </row>
    <row r="134" spans="2:12" s="4" customFormat="1" x14ac:dyDescent="0.25">
      <c r="B134" s="23" t="s">
        <v>206</v>
      </c>
      <c r="C134" s="28">
        <f t="shared" si="18"/>
        <v>46010</v>
      </c>
      <c r="D134" s="23" t="s">
        <v>292</v>
      </c>
      <c r="E134" s="23" t="s">
        <v>293</v>
      </c>
      <c r="F134" s="23" t="s">
        <v>388</v>
      </c>
      <c r="G134" s="24">
        <v>195968.5</v>
      </c>
      <c r="H134" s="24">
        <v>195968.5</v>
      </c>
      <c r="I134" s="21">
        <f t="shared" si="19"/>
        <v>0</v>
      </c>
      <c r="J134" s="26">
        <v>46022</v>
      </c>
      <c r="K134" s="22" t="s">
        <v>11</v>
      </c>
      <c r="L134" s="8"/>
    </row>
    <row r="135" spans="2:12" s="4" customFormat="1" x14ac:dyDescent="0.25">
      <c r="B135" s="23" t="s">
        <v>207</v>
      </c>
      <c r="C135" s="28">
        <f t="shared" si="18"/>
        <v>46010</v>
      </c>
      <c r="D135" s="23" t="s">
        <v>29</v>
      </c>
      <c r="E135" s="23" t="s">
        <v>30</v>
      </c>
      <c r="F135" s="23" t="s">
        <v>389</v>
      </c>
      <c r="G135" s="24">
        <v>58333.32</v>
      </c>
      <c r="H135" s="24">
        <v>58333.32</v>
      </c>
      <c r="I135" s="21">
        <f t="shared" si="19"/>
        <v>0</v>
      </c>
      <c r="J135" s="26">
        <v>46022</v>
      </c>
      <c r="K135" s="22" t="s">
        <v>11</v>
      </c>
      <c r="L135" s="8"/>
    </row>
    <row r="136" spans="2:12" s="4" customFormat="1" x14ac:dyDescent="0.25">
      <c r="B136" s="23" t="s">
        <v>208</v>
      </c>
      <c r="C136" s="28">
        <f t="shared" si="18"/>
        <v>46010</v>
      </c>
      <c r="D136" s="23" t="s">
        <v>214</v>
      </c>
      <c r="E136" s="23" t="s">
        <v>215</v>
      </c>
      <c r="F136" s="23" t="s">
        <v>390</v>
      </c>
      <c r="G136" s="24">
        <v>14000</v>
      </c>
      <c r="H136" s="24">
        <v>14000</v>
      </c>
      <c r="I136" s="21">
        <f t="shared" si="19"/>
        <v>0</v>
      </c>
      <c r="J136" s="26">
        <v>46022</v>
      </c>
      <c r="K136" s="22" t="s">
        <v>11</v>
      </c>
      <c r="L136" s="8"/>
    </row>
    <row r="137" spans="2:12" s="4" customFormat="1" x14ac:dyDescent="0.25">
      <c r="B137" s="23" t="s">
        <v>179</v>
      </c>
      <c r="C137" s="28">
        <f t="shared" si="18"/>
        <v>46010</v>
      </c>
      <c r="D137" s="23" t="s">
        <v>90</v>
      </c>
      <c r="E137" s="23" t="s">
        <v>91</v>
      </c>
      <c r="F137" s="23" t="s">
        <v>391</v>
      </c>
      <c r="G137" s="24">
        <v>11151</v>
      </c>
      <c r="H137" s="24">
        <v>11151</v>
      </c>
      <c r="I137" s="21">
        <f t="shared" si="19"/>
        <v>0</v>
      </c>
      <c r="J137" s="26">
        <v>46022</v>
      </c>
      <c r="K137" s="22" t="s">
        <v>11</v>
      </c>
      <c r="L137" s="8"/>
    </row>
    <row r="138" spans="2:12" s="4" customFormat="1" x14ac:dyDescent="0.25">
      <c r="B138" s="23" t="s">
        <v>182</v>
      </c>
      <c r="C138" s="28">
        <f t="shared" si="18"/>
        <v>46010</v>
      </c>
      <c r="D138" s="23" t="s">
        <v>90</v>
      </c>
      <c r="E138" s="23" t="s">
        <v>91</v>
      </c>
      <c r="F138" s="23" t="s">
        <v>392</v>
      </c>
      <c r="G138" s="24">
        <v>11151</v>
      </c>
      <c r="H138" s="24">
        <v>11151</v>
      </c>
      <c r="I138" s="25">
        <f>+G138-H138</f>
        <v>0</v>
      </c>
      <c r="J138" s="26">
        <v>46022</v>
      </c>
      <c r="K138" s="22" t="s">
        <v>11</v>
      </c>
      <c r="L138" s="8"/>
    </row>
    <row r="139" spans="2:12" s="4" customFormat="1" x14ac:dyDescent="0.25">
      <c r="B139" s="23" t="s">
        <v>209</v>
      </c>
      <c r="C139" s="28">
        <f t="shared" si="18"/>
        <v>46010</v>
      </c>
      <c r="D139" s="23" t="s">
        <v>294</v>
      </c>
      <c r="E139" s="23" t="s">
        <v>295</v>
      </c>
      <c r="F139" s="23" t="s">
        <v>393</v>
      </c>
      <c r="G139" s="24">
        <v>138532</v>
      </c>
      <c r="H139" s="24">
        <v>138532</v>
      </c>
      <c r="I139" s="21">
        <f>+G139-H139</f>
        <v>0</v>
      </c>
      <c r="J139" s="26">
        <v>46022</v>
      </c>
      <c r="K139" s="22" t="s">
        <v>11</v>
      </c>
      <c r="L139" s="8"/>
    </row>
    <row r="140" spans="2:12" s="4" customFormat="1" x14ac:dyDescent="0.25">
      <c r="B140" s="23" t="s">
        <v>78</v>
      </c>
      <c r="C140" s="28">
        <f t="shared" si="18"/>
        <v>46010</v>
      </c>
      <c r="D140" s="23" t="s">
        <v>87</v>
      </c>
      <c r="E140" s="23" t="s">
        <v>88</v>
      </c>
      <c r="F140" s="23" t="s">
        <v>394</v>
      </c>
      <c r="G140" s="24">
        <v>46020</v>
      </c>
      <c r="H140" s="24">
        <v>46020</v>
      </c>
      <c r="I140" s="21">
        <f t="shared" ref="I140:I142" si="20">+G140-H140</f>
        <v>0</v>
      </c>
      <c r="J140" s="26">
        <v>46022</v>
      </c>
      <c r="K140" s="22" t="s">
        <v>11</v>
      </c>
      <c r="L140" s="8"/>
    </row>
    <row r="141" spans="2:12" s="4" customFormat="1" x14ac:dyDescent="0.25">
      <c r="B141" s="23" t="s">
        <v>210</v>
      </c>
      <c r="C141" s="28">
        <f>DATE(2025,12,26)</f>
        <v>46017</v>
      </c>
      <c r="D141" s="23" t="s">
        <v>296</v>
      </c>
      <c r="E141" s="23" t="s">
        <v>297</v>
      </c>
      <c r="F141" s="23" t="s">
        <v>388</v>
      </c>
      <c r="G141" s="24">
        <v>42480</v>
      </c>
      <c r="H141" s="24">
        <v>42480</v>
      </c>
      <c r="I141" s="21">
        <f t="shared" si="20"/>
        <v>0</v>
      </c>
      <c r="J141" s="26">
        <v>46022</v>
      </c>
      <c r="K141" s="22" t="s">
        <v>11</v>
      </c>
      <c r="L141" s="8"/>
    </row>
    <row r="142" spans="2:12" s="4" customFormat="1" x14ac:dyDescent="0.25">
      <c r="B142" s="23" t="s">
        <v>211</v>
      </c>
      <c r="C142" s="28">
        <f>DATE(2025,12,26)</f>
        <v>46017</v>
      </c>
      <c r="D142" s="23" t="s">
        <v>31</v>
      </c>
      <c r="E142" s="23" t="s">
        <v>33</v>
      </c>
      <c r="F142" s="23" t="s">
        <v>352</v>
      </c>
      <c r="G142" s="24">
        <v>30851.1</v>
      </c>
      <c r="H142" s="24">
        <v>30851.1</v>
      </c>
      <c r="I142" s="21">
        <f t="shared" si="20"/>
        <v>0</v>
      </c>
      <c r="J142" s="26">
        <v>46022</v>
      </c>
      <c r="K142" s="22" t="s">
        <v>11</v>
      </c>
      <c r="L142" s="8"/>
    </row>
    <row r="143" spans="2:12" x14ac:dyDescent="0.25">
      <c r="B143" s="46"/>
      <c r="C143" s="46"/>
      <c r="D143" s="46"/>
      <c r="E143" s="46"/>
      <c r="F143" s="34"/>
      <c r="G143" s="35">
        <f>SUM(G10:G142)</f>
        <v>14935846.180000005</v>
      </c>
      <c r="H143" s="35">
        <f>SUM(H10:H142)</f>
        <v>14935846.180000005</v>
      </c>
      <c r="I143" s="36">
        <f>-H152</f>
        <v>0</v>
      </c>
      <c r="J143" s="37"/>
      <c r="K143" s="37"/>
      <c r="L143" s="9"/>
    </row>
    <row r="144" spans="2:12" x14ac:dyDescent="0.25">
      <c r="B144" s="15"/>
      <c r="C144" s="16"/>
      <c r="D144" s="16"/>
      <c r="E144" s="15"/>
      <c r="F144" s="15"/>
      <c r="G144" s="10"/>
      <c r="H144" s="11"/>
      <c r="I144" s="12"/>
      <c r="J144" s="12"/>
      <c r="K144" s="12"/>
      <c r="L144" s="9"/>
    </row>
    <row r="145" spans="1:14" s="5" customFormat="1" x14ac:dyDescent="0.25">
      <c r="B145" s="17"/>
      <c r="C145" s="18"/>
      <c r="D145" s="18"/>
      <c r="E145" s="19"/>
      <c r="F145" s="20"/>
      <c r="G145" s="13"/>
      <c r="H145" s="9"/>
      <c r="I145" s="14"/>
      <c r="J145" s="14"/>
      <c r="K145" s="14"/>
      <c r="L145" s="9"/>
    </row>
    <row r="146" spans="1:14" s="5" customFormat="1" x14ac:dyDescent="0.25">
      <c r="B146" s="17"/>
      <c r="C146" s="18"/>
      <c r="D146" s="18"/>
      <c r="E146" s="19"/>
      <c r="F146" s="20"/>
      <c r="G146" s="13"/>
      <c r="H146" s="9"/>
      <c r="I146" s="14"/>
      <c r="J146" s="14"/>
      <c r="K146" s="14"/>
      <c r="L146" s="9"/>
    </row>
    <row r="147" spans="1:14" s="5" customFormat="1" x14ac:dyDescent="0.25">
      <c r="B147" s="47" t="s">
        <v>76</v>
      </c>
      <c r="C147" s="47"/>
      <c r="D147" s="47"/>
      <c r="E147" s="47"/>
      <c r="F147" s="41" t="s">
        <v>50</v>
      </c>
      <c r="G147" s="41"/>
      <c r="H147" s="41"/>
      <c r="I147" s="41"/>
      <c r="J147" s="41"/>
      <c r="K147" s="41"/>
      <c r="L147" s="9"/>
    </row>
    <row r="148" spans="1:14" s="5" customFormat="1" x14ac:dyDescent="0.25">
      <c r="B148" s="39" t="s">
        <v>77</v>
      </c>
      <c r="C148" s="40"/>
      <c r="D148" s="40"/>
      <c r="E148" s="40"/>
      <c r="F148" s="42" t="s">
        <v>75</v>
      </c>
      <c r="G148" s="42"/>
      <c r="H148" s="42"/>
      <c r="I148" s="42"/>
      <c r="J148" s="42"/>
      <c r="K148" s="42"/>
      <c r="L148" s="9"/>
    </row>
    <row r="154" spans="1:14" s="5" customFormat="1" x14ac:dyDescent="0.25">
      <c r="A154" s="1"/>
      <c r="B154" s="6"/>
      <c r="E154" s="6"/>
      <c r="F154" s="1"/>
      <c r="G154" s="1"/>
      <c r="H154" s="1"/>
      <c r="L154" s="1"/>
      <c r="M154" s="1"/>
      <c r="N154" s="1"/>
    </row>
    <row r="155" spans="1:14" s="5" customFormat="1" x14ac:dyDescent="0.25">
      <c r="A155" s="1"/>
      <c r="B155" s="6"/>
      <c r="E155" s="6"/>
      <c r="F155" s="1"/>
      <c r="G155" s="1"/>
      <c r="H155" s="1"/>
      <c r="L155" s="1"/>
      <c r="M155" s="1"/>
      <c r="N155" s="1"/>
    </row>
    <row r="156" spans="1:14" s="5" customFormat="1" x14ac:dyDescent="0.25">
      <c r="A156" s="1"/>
      <c r="B156" s="6"/>
      <c r="E156" s="6"/>
      <c r="F156" s="1"/>
      <c r="G156" s="1"/>
      <c r="H156" s="1"/>
      <c r="L156" s="1"/>
      <c r="M156" s="1"/>
      <c r="N156" s="1"/>
    </row>
    <row r="157" spans="1:14" s="5" customFormat="1" x14ac:dyDescent="0.25">
      <c r="A157" s="1"/>
      <c r="B157" s="6"/>
      <c r="E157" s="6"/>
      <c r="F157" s="1"/>
      <c r="G157" s="1"/>
      <c r="H157" s="1"/>
      <c r="L157" s="1"/>
      <c r="M157" s="1"/>
      <c r="N157" s="1"/>
    </row>
    <row r="158" spans="1:14" s="5" customFormat="1" x14ac:dyDescent="0.25">
      <c r="A158" s="1"/>
      <c r="B158" s="6"/>
      <c r="E158" s="6"/>
      <c r="F158" s="1"/>
      <c r="G158" s="1"/>
      <c r="H158" s="1"/>
      <c r="L158" s="1"/>
      <c r="M158" s="1"/>
      <c r="N158" s="1"/>
    </row>
    <row r="159" spans="1:14" s="5" customFormat="1" x14ac:dyDescent="0.25">
      <c r="A159" s="1"/>
      <c r="B159" s="6"/>
      <c r="E159" s="6"/>
      <c r="F159" s="1"/>
      <c r="G159" s="1"/>
      <c r="H159" s="1"/>
      <c r="L159" s="1"/>
      <c r="M159" s="1"/>
      <c r="N159" s="1"/>
    </row>
    <row r="160" spans="1:14" s="5" customFormat="1" x14ac:dyDescent="0.25">
      <c r="A160" s="1"/>
      <c r="B160" s="6"/>
      <c r="E160" s="6"/>
      <c r="F160" s="1"/>
      <c r="G160" s="1"/>
      <c r="H160" s="1"/>
      <c r="L160" s="1"/>
      <c r="M160" s="1"/>
      <c r="N160" s="1"/>
    </row>
    <row r="161" spans="1:14" s="5" customFormat="1" x14ac:dyDescent="0.25">
      <c r="A161" s="1"/>
      <c r="B161" s="6"/>
      <c r="E161" s="6"/>
      <c r="F161" s="1"/>
      <c r="G161" s="1"/>
      <c r="H161" s="1"/>
      <c r="L161" s="1"/>
      <c r="M161" s="1"/>
      <c r="N161" s="1"/>
    </row>
    <row r="162" spans="1:14" s="5" customFormat="1" x14ac:dyDescent="0.25">
      <c r="A162" s="1"/>
      <c r="B162" s="6"/>
      <c r="E162" s="6"/>
      <c r="F162" s="1"/>
      <c r="G162" s="1"/>
      <c r="H162" s="1"/>
      <c r="L162" s="1"/>
      <c r="M162" s="1"/>
      <c r="N162" s="1"/>
    </row>
    <row r="163" spans="1:14" s="5" customFormat="1" x14ac:dyDescent="0.25">
      <c r="A163" s="1"/>
      <c r="B163" s="6"/>
      <c r="E163" s="6"/>
      <c r="F163" s="1"/>
      <c r="G163" s="1"/>
      <c r="H163" s="1"/>
      <c r="L163" s="1"/>
      <c r="M163" s="1"/>
      <c r="N163" s="1"/>
    </row>
    <row r="164" spans="1:14" s="5" customFormat="1" x14ac:dyDescent="0.25">
      <c r="A164" s="1"/>
      <c r="B164" s="6"/>
      <c r="E164" s="6"/>
      <c r="F164" s="1"/>
      <c r="G164" s="1"/>
      <c r="H164" s="1"/>
      <c r="L164" s="1"/>
      <c r="M164" s="1"/>
      <c r="N164" s="1"/>
    </row>
    <row r="165" spans="1:14" s="5" customFormat="1" x14ac:dyDescent="0.25">
      <c r="A165" s="1"/>
      <c r="B165" s="6"/>
      <c r="E165" s="6"/>
      <c r="F165" s="1"/>
      <c r="G165" s="1"/>
      <c r="H165" s="1"/>
      <c r="L165" s="1"/>
      <c r="M165" s="1"/>
      <c r="N165" s="1"/>
    </row>
    <row r="166" spans="1:14" s="5" customFormat="1" x14ac:dyDescent="0.25">
      <c r="A166" s="1"/>
      <c r="B166" s="6"/>
      <c r="E166" s="6"/>
      <c r="F166" s="1"/>
      <c r="G166" s="1"/>
      <c r="H166" s="1"/>
      <c r="L166" s="1"/>
      <c r="M166" s="1"/>
      <c r="N166" s="1"/>
    </row>
    <row r="167" spans="1:14" s="5" customFormat="1" x14ac:dyDescent="0.25">
      <c r="A167" s="1"/>
      <c r="B167" s="6"/>
      <c r="E167" s="6"/>
      <c r="F167" s="1"/>
      <c r="G167" s="1"/>
      <c r="H167" s="1"/>
      <c r="L167" s="1"/>
      <c r="M167" s="1"/>
      <c r="N167" s="1"/>
    </row>
    <row r="168" spans="1:14" s="5" customFormat="1" x14ac:dyDescent="0.25">
      <c r="A168" s="1"/>
      <c r="B168" s="6"/>
      <c r="E168" s="6"/>
      <c r="F168" s="1"/>
      <c r="G168" s="1"/>
      <c r="H168" s="1"/>
      <c r="L168" s="1"/>
      <c r="M168" s="1"/>
      <c r="N168" s="1"/>
    </row>
    <row r="169" spans="1:14" s="5" customFormat="1" x14ac:dyDescent="0.25">
      <c r="A169" s="1"/>
      <c r="B169" s="6"/>
      <c r="E169" s="6"/>
      <c r="F169" s="1"/>
      <c r="G169" s="1"/>
      <c r="H169" s="1"/>
      <c r="L169" s="1"/>
      <c r="M169" s="1"/>
      <c r="N169" s="1"/>
    </row>
    <row r="170" spans="1:14" s="5" customFormat="1" x14ac:dyDescent="0.25">
      <c r="A170" s="1"/>
      <c r="B170" s="6"/>
      <c r="E170" s="6"/>
      <c r="F170" s="1"/>
      <c r="G170" s="1"/>
      <c r="H170" s="1"/>
      <c r="L170" s="1"/>
      <c r="M170" s="1"/>
      <c r="N170" s="1"/>
    </row>
    <row r="171" spans="1:14" s="5" customFormat="1" x14ac:dyDescent="0.25">
      <c r="A171" s="1"/>
      <c r="B171" s="6"/>
      <c r="E171" s="6"/>
      <c r="F171" s="1"/>
      <c r="G171" s="1"/>
      <c r="H171" s="1"/>
      <c r="L171" s="1"/>
      <c r="M171" s="1"/>
      <c r="N171" s="1"/>
    </row>
    <row r="172" spans="1:14" s="5" customFormat="1" x14ac:dyDescent="0.25">
      <c r="A172" s="1"/>
      <c r="B172" s="6"/>
      <c r="E172" s="6"/>
      <c r="F172" s="1"/>
      <c r="G172" s="1"/>
      <c r="H172" s="1"/>
      <c r="L172" s="1"/>
      <c r="M172" s="1"/>
      <c r="N172" s="1"/>
    </row>
    <row r="173" spans="1:14" s="5" customFormat="1" x14ac:dyDescent="0.25">
      <c r="A173" s="1"/>
      <c r="B173" s="6"/>
      <c r="E173" s="6"/>
      <c r="F173" s="1"/>
      <c r="G173" s="1"/>
      <c r="H173" s="1"/>
      <c r="L173" s="1"/>
      <c r="M173" s="1"/>
      <c r="N173" s="1"/>
    </row>
    <row r="174" spans="1:14" s="5" customFormat="1" x14ac:dyDescent="0.25">
      <c r="A174" s="1"/>
      <c r="B174" s="6"/>
      <c r="E174" s="6"/>
      <c r="F174" s="1"/>
      <c r="G174" s="1"/>
      <c r="H174" s="1"/>
      <c r="L174" s="1"/>
      <c r="M174" s="1"/>
      <c r="N174" s="1"/>
    </row>
    <row r="175" spans="1:14" s="5" customFormat="1" x14ac:dyDescent="0.25">
      <c r="A175" s="1"/>
      <c r="B175" s="6"/>
      <c r="E175" s="6"/>
      <c r="F175" s="1"/>
      <c r="G175" s="1"/>
      <c r="H175" s="1"/>
      <c r="L175" s="1"/>
      <c r="M175" s="1"/>
      <c r="N175" s="1"/>
    </row>
    <row r="176" spans="1:14" s="5" customFormat="1" x14ac:dyDescent="0.25">
      <c r="A176" s="1"/>
      <c r="B176" s="6"/>
      <c r="E176" s="6"/>
      <c r="F176" s="1"/>
      <c r="G176" s="1"/>
      <c r="H176" s="1"/>
      <c r="L176" s="1"/>
      <c r="M176" s="1"/>
      <c r="N176" s="1"/>
    </row>
    <row r="177" spans="1:14" s="5" customFormat="1" x14ac:dyDescent="0.25">
      <c r="A177" s="1"/>
      <c r="B177" s="6"/>
      <c r="E177" s="6"/>
      <c r="F177" s="1"/>
      <c r="G177" s="1"/>
      <c r="H177" s="1"/>
      <c r="L177" s="1"/>
      <c r="M177" s="1"/>
      <c r="N177" s="1"/>
    </row>
    <row r="178" spans="1:14" s="5" customFormat="1" x14ac:dyDescent="0.25">
      <c r="A178" s="1"/>
      <c r="B178" s="6"/>
      <c r="E178" s="6"/>
      <c r="F178" s="1"/>
      <c r="G178" s="1"/>
      <c r="H178" s="1"/>
      <c r="L178" s="1"/>
      <c r="M178" s="1"/>
      <c r="N178" s="1"/>
    </row>
    <row r="179" spans="1:14" s="5" customFormat="1" x14ac:dyDescent="0.25">
      <c r="A179" s="1"/>
      <c r="B179" s="6"/>
      <c r="E179" s="6"/>
      <c r="F179" s="1"/>
      <c r="G179" s="1"/>
      <c r="H179" s="1"/>
      <c r="L179" s="1"/>
      <c r="M179" s="1"/>
      <c r="N179" s="1"/>
    </row>
    <row r="180" spans="1:14" s="5" customFormat="1" x14ac:dyDescent="0.25">
      <c r="A180" s="1"/>
      <c r="B180" s="6"/>
      <c r="E180" s="6"/>
      <c r="F180" s="1"/>
      <c r="G180" s="1"/>
      <c r="H180" s="1"/>
      <c r="L180" s="1"/>
      <c r="M180" s="1"/>
      <c r="N180" s="1"/>
    </row>
    <row r="181" spans="1:14" s="5" customFormat="1" x14ac:dyDescent="0.25">
      <c r="A181" s="1"/>
      <c r="B181" s="6"/>
      <c r="E181" s="6"/>
      <c r="F181" s="1"/>
      <c r="G181" s="1"/>
      <c r="H181" s="1"/>
      <c r="L181" s="1"/>
      <c r="M181" s="1"/>
      <c r="N181" s="1"/>
    </row>
    <row r="182" spans="1:14" s="5" customFormat="1" x14ac:dyDescent="0.25">
      <c r="A182" s="1"/>
      <c r="B182" s="6"/>
      <c r="E182" s="6"/>
      <c r="F182" s="1"/>
      <c r="G182" s="1"/>
      <c r="H182" s="1"/>
      <c r="L182" s="1"/>
      <c r="M182" s="1"/>
      <c r="N182" s="1"/>
    </row>
    <row r="183" spans="1:14" s="5" customFormat="1" x14ac:dyDescent="0.25">
      <c r="A183" s="1"/>
      <c r="B183" s="6"/>
      <c r="E183" s="6"/>
      <c r="F183" s="1"/>
      <c r="G183" s="1"/>
      <c r="H183" s="1"/>
      <c r="L183" s="1"/>
      <c r="M183" s="1"/>
      <c r="N183" s="1"/>
    </row>
    <row r="184" spans="1:14" s="5" customFormat="1" x14ac:dyDescent="0.25">
      <c r="A184" s="1"/>
      <c r="B184" s="6"/>
      <c r="E184" s="6"/>
      <c r="F184" s="1"/>
      <c r="G184" s="1"/>
      <c r="H184" s="1"/>
      <c r="L184" s="1"/>
      <c r="M184" s="1"/>
      <c r="N184" s="1"/>
    </row>
    <row r="185" spans="1:14" s="5" customFormat="1" x14ac:dyDescent="0.25">
      <c r="A185" s="1"/>
      <c r="B185" s="6"/>
      <c r="E185" s="6"/>
      <c r="F185" s="1"/>
      <c r="G185" s="1"/>
      <c r="H185" s="1"/>
      <c r="L185" s="1"/>
      <c r="M185" s="1"/>
      <c r="N185" s="1"/>
    </row>
  </sheetData>
  <sortState ref="B12:K121">
    <sortCondition ref="C12:C121"/>
  </sortState>
  <mergeCells count="8">
    <mergeCell ref="B148:E148"/>
    <mergeCell ref="F147:K147"/>
    <mergeCell ref="F148:K148"/>
    <mergeCell ref="B6:K6"/>
    <mergeCell ref="B7:K7"/>
    <mergeCell ref="B8:K8"/>
    <mergeCell ref="B143:E143"/>
    <mergeCell ref="B147:E147"/>
  </mergeCells>
  <pageMargins left="0.25" right="0.25" top="0.75" bottom="0.75" header="0.3" footer="0.3"/>
  <pageSetup scale="67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1C74DF6A-1FEA-4B04-8D8F-0DB511A50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7003B0-2AB6-4019-8984-25A482BC4F20}"/>
</file>

<file path=customXml/itemProps3.xml><?xml version="1.0" encoding="utf-8"?>
<ds:datastoreItem xmlns:ds="http://schemas.openxmlformats.org/officeDocument/2006/customXml" ds:itemID="{CAEC30BE-9E9C-4D0A-BF26-9FEC6BF50263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DICIEMBRE 2025</vt:lpstr>
      <vt:lpstr>'DICIEMBRE 2025'!Print_Area</vt:lpstr>
      <vt:lpstr>'DICIEMBRE 2025'!Print_Titles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Victor Ferreras</cp:lastModifiedBy>
  <cp:lastPrinted>2026-01-19T18:14:21Z</cp:lastPrinted>
  <dcterms:created xsi:type="dcterms:W3CDTF">2023-05-10T12:41:08Z</dcterms:created>
  <dcterms:modified xsi:type="dcterms:W3CDTF">2026-01-19T18:14:23Z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