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is.ramirez\OneDrive - cnss.gob.do\Desktop\INFORME SUPLIDORES\2025\"/>
    </mc:Choice>
  </mc:AlternateContent>
  <bookViews>
    <workbookView xWindow="0" yWindow="3000" windowWidth="19050" windowHeight="8910"/>
  </bookViews>
  <sheets>
    <sheet name="OCTUBRE 2025" sheetId="1" r:id="rId1"/>
  </sheets>
  <definedNames>
    <definedName name="_xlnm._FilterDatabase" localSheetId="0" hidden="1">'OCTUBRE 2025'!$A$10:$N$10</definedName>
    <definedName name="_xlnm.Print_Area" localSheetId="0">'OCTUBRE 2025'!$B$1:$K$107</definedName>
    <definedName name="_xlnm.Print_Titles" localSheetId="0">'OCTUBRE 2025'!$1:$10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1" i="1" l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G102" i="1" l="1"/>
  <c r="I102" i="1" l="1"/>
  <c r="H102" i="1" l="1"/>
  <c r="I14" i="1"/>
  <c r="I15" i="1"/>
  <c r="I16" i="1"/>
  <c r="I17" i="1"/>
  <c r="I11" i="1" l="1"/>
  <c r="I12" i="1"/>
  <c r="I13" i="1"/>
</calcChain>
</file>

<file path=xl/sharedStrings.xml><?xml version="1.0" encoding="utf-8"?>
<sst xmlns="http://schemas.openxmlformats.org/spreadsheetml/2006/main" count="472" uniqueCount="277">
  <si>
    <t>Consejo Nacional de Seguridad Social</t>
  </si>
  <si>
    <t>Valores en RD$</t>
  </si>
  <si>
    <t>FACTURA NCF</t>
  </si>
  <si>
    <t>FECHA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</si>
  <si>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</si>
  <si>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</si>
  <si>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</si>
  <si>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</si>
  <si>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</si>
  <si>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</si>
  <si>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</si>
  <si>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</si>
  <si>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402006238</t>
  </si>
  <si>
    <t>130432899</t>
  </si>
  <si>
    <t>CORAASAN</t>
  </si>
  <si>
    <t>MR NETWORKING,S.R.L</t>
  </si>
  <si>
    <t>EDESUR DOMINICANA,S.A</t>
  </si>
  <si>
    <t>101821248</t>
  </si>
  <si>
    <t>RNC/CED.</t>
  </si>
  <si>
    <t>101157216</t>
  </si>
  <si>
    <t>APARTA HOTEL PLAZA NACO,SRL</t>
  </si>
  <si>
    <t>101069912</t>
  </si>
  <si>
    <t>MAPFRE BHD COMPAÑIA DE SEGUROS,S.A</t>
  </si>
  <si>
    <t>131388264</t>
  </si>
  <si>
    <t>INVERSIONES SIURANA,SRL</t>
  </si>
  <si>
    <t>402002364</t>
  </si>
  <si>
    <t>AYUNTAMIENTO MUNICIPIO DE SANTIAGO</t>
  </si>
  <si>
    <t>401007452</t>
  </si>
  <si>
    <t>INAPA</t>
  </si>
  <si>
    <t>131252451</t>
  </si>
  <si>
    <t>04800495279</t>
  </si>
  <si>
    <t>430096326</t>
  </si>
  <si>
    <t>131848087</t>
  </si>
  <si>
    <t>URBANVOLT SOLUTION SRL</t>
  </si>
  <si>
    <t>YGNACIO HERNANDEZ HICIANO</t>
  </si>
  <si>
    <t>FENATRAZONAS</t>
  </si>
  <si>
    <t>GRUPO RETMOX, SRL</t>
  </si>
  <si>
    <t>130582548</t>
  </si>
  <si>
    <t>101019921</t>
  </si>
  <si>
    <t>OROX INVERSIONES,SRL</t>
  </si>
  <si>
    <t>CENTRO CUESTA NACIONAL,SAS</t>
  </si>
  <si>
    <t>131399096</t>
  </si>
  <si>
    <t>101663741</t>
  </si>
  <si>
    <t>SERLINE INVESTMENTS,SRL</t>
  </si>
  <si>
    <t>EMPRESAS LAUREL SRL</t>
  </si>
  <si>
    <t>401007479</t>
  </si>
  <si>
    <t>101503939</t>
  </si>
  <si>
    <t>401516454</t>
  </si>
  <si>
    <t>101045299</t>
  </si>
  <si>
    <t>AYUNTAMIENTO DEL DISTRITO NACIONAL</t>
  </si>
  <si>
    <t>AGUA PLANETA AZUL,S.A</t>
  </si>
  <si>
    <t>SEGURO NACIONAL DE SALUD</t>
  </si>
  <si>
    <t>GABO,SRL</t>
  </si>
  <si>
    <t>101821256</t>
  </si>
  <si>
    <t>132472802</t>
  </si>
  <si>
    <t>EDENORTE DOMINICANA, S.A</t>
  </si>
  <si>
    <t>SERVICIO CONEXIONES SC,SRL</t>
  </si>
  <si>
    <t>COMPRA COMESTIBLES P/CNSS</t>
  </si>
  <si>
    <t>B1500000008</t>
  </si>
  <si>
    <t>B1500000151</t>
  </si>
  <si>
    <t>B1500000223</t>
  </si>
  <si>
    <t>130395209</t>
  </si>
  <si>
    <t>TRASERMUL  C POR A</t>
  </si>
  <si>
    <t>Juan Carlos Tejada</t>
  </si>
  <si>
    <t>E450000091324</t>
  </si>
  <si>
    <t>E450000092553</t>
  </si>
  <si>
    <t>E450000091358</t>
  </si>
  <si>
    <t>E450000092569</t>
  </si>
  <si>
    <t>E450000092241</t>
  </si>
  <si>
    <t>E450000092269</t>
  </si>
  <si>
    <t>E450000000095</t>
  </si>
  <si>
    <t>B1500007604</t>
  </si>
  <si>
    <t>B1500001411</t>
  </si>
  <si>
    <t>E4500000004100</t>
  </si>
  <si>
    <t>B1500000023</t>
  </si>
  <si>
    <t>B1500000478</t>
  </si>
  <si>
    <t>E450000061327</t>
  </si>
  <si>
    <t>E450000061328</t>
  </si>
  <si>
    <t>E450000061329</t>
  </si>
  <si>
    <t>E450000061330</t>
  </si>
  <si>
    <t>E450000061331</t>
  </si>
  <si>
    <t>B1500000324</t>
  </si>
  <si>
    <t>B1500000538</t>
  </si>
  <si>
    <t>B1500000226</t>
  </si>
  <si>
    <t>B1500000277</t>
  </si>
  <si>
    <t>B1500000896</t>
  </si>
  <si>
    <t>B1500000015</t>
  </si>
  <si>
    <t>B1500000403</t>
  </si>
  <si>
    <t>B1500000406</t>
  </si>
  <si>
    <t>E450000000145</t>
  </si>
  <si>
    <t>B1500230153</t>
  </si>
  <si>
    <t>B1500230254</t>
  </si>
  <si>
    <t>B1500230303</t>
  </si>
  <si>
    <t>E450000015159</t>
  </si>
  <si>
    <t>E450000015171</t>
  </si>
  <si>
    <t>E450000012441</t>
  </si>
  <si>
    <t>E450000015183</t>
  </si>
  <si>
    <t>E450000018780</t>
  </si>
  <si>
    <t>E450000015203</t>
  </si>
  <si>
    <t>E450000015194</t>
  </si>
  <si>
    <t>B1500001440</t>
  </si>
  <si>
    <t>B1500000086</t>
  </si>
  <si>
    <t>E450000005179</t>
  </si>
  <si>
    <t>B1500067309</t>
  </si>
  <si>
    <t>B1500000027</t>
  </si>
  <si>
    <t>B1500000028</t>
  </si>
  <si>
    <t>B1500000029</t>
  </si>
  <si>
    <t>B1500000222</t>
  </si>
  <si>
    <t>B1500230376</t>
  </si>
  <si>
    <t>B1500000220</t>
  </si>
  <si>
    <t>E450000000155</t>
  </si>
  <si>
    <t>E450000080421</t>
  </si>
  <si>
    <t>B1500040872</t>
  </si>
  <si>
    <t>B1500000088</t>
  </si>
  <si>
    <t>B1500000451</t>
  </si>
  <si>
    <t>B1500000225</t>
  </si>
  <si>
    <t>B1500000224</t>
  </si>
  <si>
    <t>B1500000090</t>
  </si>
  <si>
    <t>B1500000358</t>
  </si>
  <si>
    <t>B1500000300</t>
  </si>
  <si>
    <t>B1500000100</t>
  </si>
  <si>
    <t>B1500000101</t>
  </si>
  <si>
    <t>B1500000185</t>
  </si>
  <si>
    <t>B1500000343</t>
  </si>
  <si>
    <t>B1500000009</t>
  </si>
  <si>
    <t>B1500000697</t>
  </si>
  <si>
    <t>E450000000530</t>
  </si>
  <si>
    <t>E450000000531</t>
  </si>
  <si>
    <t>E450000000534</t>
  </si>
  <si>
    <t>B1500000327</t>
  </si>
  <si>
    <t>B1500001335</t>
  </si>
  <si>
    <t>B1500000254</t>
  </si>
  <si>
    <t>B1500000490</t>
  </si>
  <si>
    <t>B1500000492</t>
  </si>
  <si>
    <t>B1500000030</t>
  </si>
  <si>
    <t>B1500000306</t>
  </si>
  <si>
    <t>B1500000380</t>
  </si>
  <si>
    <t>B1500000091</t>
  </si>
  <si>
    <t>B1500000092</t>
  </si>
  <si>
    <t>B1500000316</t>
  </si>
  <si>
    <t>B1500000186</t>
  </si>
  <si>
    <t>B1500000458</t>
  </si>
  <si>
    <t>B1500000105</t>
  </si>
  <si>
    <t>B1500000152</t>
  </si>
  <si>
    <t>B1500000001</t>
  </si>
  <si>
    <t>B1500000370</t>
  </si>
  <si>
    <t>101001577</t>
  </si>
  <si>
    <t>401036924</t>
  </si>
  <si>
    <t>416000089</t>
  </si>
  <si>
    <t>131225187</t>
  </si>
  <si>
    <t>430059234</t>
  </si>
  <si>
    <t>01000115442</t>
  </si>
  <si>
    <t>131804748</t>
  </si>
  <si>
    <t>00101142743</t>
  </si>
  <si>
    <t>01800092007</t>
  </si>
  <si>
    <t>00200492171</t>
  </si>
  <si>
    <t>00101855021</t>
  </si>
  <si>
    <t>00101682698</t>
  </si>
  <si>
    <t>03100663073</t>
  </si>
  <si>
    <t>03100325053</t>
  </si>
  <si>
    <t>04700000724</t>
  </si>
  <si>
    <t>00105716955</t>
  </si>
  <si>
    <t>04700024807</t>
  </si>
  <si>
    <t>133028034</t>
  </si>
  <si>
    <t>131867189</t>
  </si>
  <si>
    <t>101781841</t>
  </si>
  <si>
    <t>132259106</t>
  </si>
  <si>
    <t>132118928</t>
  </si>
  <si>
    <t>05600605306</t>
  </si>
  <si>
    <t>02700022417</t>
  </si>
  <si>
    <t>04701007827</t>
  </si>
  <si>
    <t>00100029503</t>
  </si>
  <si>
    <t>00101920924</t>
  </si>
  <si>
    <t>01200077103</t>
  </si>
  <si>
    <t>00108260621</t>
  </si>
  <si>
    <t>06600005059</t>
  </si>
  <si>
    <t>01000067890</t>
  </si>
  <si>
    <t>COMPAÑIA DOM.DE TELEFONOS,S.A</t>
  </si>
  <si>
    <t>ARCHIVO GENERAL DE LA NACION</t>
  </si>
  <si>
    <t>AYUNTAMIENTO MUNICIPAL DE AZUA</t>
  </si>
  <si>
    <t>VEARA MEDIA, SRL</t>
  </si>
  <si>
    <t>IDESIP</t>
  </si>
  <si>
    <t>YNERSA ALTAGRACIA ESCAÑO JIMENEZ</t>
  </si>
  <si>
    <t>INKCORP DOMINICANA,SRL</t>
  </si>
  <si>
    <t>JOSE PAUL RODRIGUEZ MANCEBO</t>
  </si>
  <si>
    <t>LUZ CELESTE PEREZ LABOURT</t>
  </si>
  <si>
    <t>VIOLETA LUNA</t>
  </si>
  <si>
    <t>FABIO REYES GARCIA</t>
  </si>
  <si>
    <t>DULCE MARGARITA SOTO FERNANDEZ</t>
  </si>
  <si>
    <t>CARMEN ROSA PERALTA</t>
  </si>
  <si>
    <t>ALEJANDRA DEL CARMEN ANIDO HERRERA</t>
  </si>
  <si>
    <t>MARCEL ALEXIS JOSE BACO ERO</t>
  </si>
  <si>
    <t>YOCASTA FERNANDEZ JAVIER</t>
  </si>
  <si>
    <t>RAFAELINA M. CONCEPCION LANTIGUA</t>
  </si>
  <si>
    <t>YANIRET AESTHETIC,SRL</t>
  </si>
  <si>
    <t>JCP SERVICIOS DE PROTECCION CONTRA INCENDIOS,SRL</t>
  </si>
  <si>
    <t>LAVANDERIA ROYAL,SRL</t>
  </si>
  <si>
    <t>JERAM INVESTMENT SRL</t>
  </si>
  <si>
    <t>THIMONT MULTISERVICES,SRL</t>
  </si>
  <si>
    <t>JOSE J. FERNANDEZ DELGADO</t>
  </si>
  <si>
    <t>ANGEL MATEO GIL</t>
  </si>
  <si>
    <t>FRANKLIN FRANCISCO MILIAN CAPELLAN</t>
  </si>
  <si>
    <t>BRUNO EMIGDIO CALDERON TRONCOSO</t>
  </si>
  <si>
    <t>YRIS ESTELA ALMANZAR BETANCES</t>
  </si>
  <si>
    <t>RITA ELENA OGANDO SANTOS</t>
  </si>
  <si>
    <t>ADALGIZA OLIVIER RAVELO</t>
  </si>
  <si>
    <t>VANESSA VENTURA CAMPOS</t>
  </si>
  <si>
    <t>RAQUEL M. BARRANCO VENTURA</t>
  </si>
  <si>
    <t>SUMARIA CNSS,SEPTIEMBRE 2025</t>
  </si>
  <si>
    <t>FLOTA EMPL.CNSS,SEPT/2025</t>
  </si>
  <si>
    <t>CENTRAL CGCNSS,SEPT/2025</t>
  </si>
  <si>
    <t>TE.E INTERNET CGCNSS,SEPT/25</t>
  </si>
  <si>
    <t>MODENS CGCNSS, SEPT/2025</t>
  </si>
  <si>
    <t>INTERNET GG,SEPT/2025</t>
  </si>
  <si>
    <t>SERVICIO CAPACITACION</t>
  </si>
  <si>
    <t>RECOGIDA BASURA CMR-II,OCT/25</t>
  </si>
  <si>
    <t>RECOGIDA BASURA CMR-I,SEPT/25</t>
  </si>
  <si>
    <t>PLANES COMPL.SFS, OCT/2025</t>
  </si>
  <si>
    <t>ALQ. LOCAL ALMACEN,OCT/2025</t>
  </si>
  <si>
    <t>SERVICIO D EINTERNET,OCT/25</t>
  </si>
  <si>
    <t>OFIC.,LA CUMBRE,18/08 - 17/09</t>
  </si>
  <si>
    <t>AREA COM. TORRE SS,2/8-2/9</t>
  </si>
  <si>
    <t>OFICINAS CNSS,02/08 -02/09</t>
  </si>
  <si>
    <t>OFICINAS CMN-0,02/08 -0/09</t>
  </si>
  <si>
    <t>OFICINAS CMR-1,06/08 -06/09</t>
  </si>
  <si>
    <t>SERV. PUBLICIDAD,18/7 AL 18/8</t>
  </si>
  <si>
    <t>SERVICIO PUBLICIDAD,SEPT/25</t>
  </si>
  <si>
    <t>SERV. PUBLICIDAD,SEPT/2025</t>
  </si>
  <si>
    <t>ALMACENAM. DOCUM.SEPT/2025</t>
  </si>
  <si>
    <t>MANT. ASCENSORES,SEPT/2025</t>
  </si>
  <si>
    <t>SEGURO VIDA EMPL.,OCT/2025</t>
  </si>
  <si>
    <t>COMPRA AGUA,01/09/2025</t>
  </si>
  <si>
    <t>COMPRA AGUA,08/09/2025</t>
  </si>
  <si>
    <t>COMPRA AGUA,15/09/2025</t>
  </si>
  <si>
    <t>COMPRA AGUA,25/09/2025</t>
  </si>
  <si>
    <t>COMPRA AGUA 29/09/2025</t>
  </si>
  <si>
    <t>COMPRA AGUA 22/09/2025</t>
  </si>
  <si>
    <t>RECOGIDA BASURA CMR-I,OCT/25</t>
  </si>
  <si>
    <t>ALQ.PIS 11,EDIF LA CUMB.OCT/25</t>
  </si>
  <si>
    <t>AGUA Y ALCANT.CMR-1,OCT/2025</t>
  </si>
  <si>
    <t>RECOG. BASURA TORRE SS,OCT/25</t>
  </si>
  <si>
    <t>ALQ. LOCAL CMR-I, JUL/2025</t>
  </si>
  <si>
    <t>ALQ. LOCAL CMR-I, AGO/2025</t>
  </si>
  <si>
    <t>ALQ. LOCAL CMR-I, SEPT/2025</t>
  </si>
  <si>
    <t>MANTEN. IMPRESORA CNSS</t>
  </si>
  <si>
    <t>COMPRA CAFE PARA CNSS</t>
  </si>
  <si>
    <t>CONSUMO ALMUERZO,SEPT/2025</t>
  </si>
  <si>
    <t>CMR-II,01/09AL 01/10/2025</t>
  </si>
  <si>
    <t>AGUA Y ALCANT. CMR-29/8-29/9</t>
  </si>
  <si>
    <t>ALQUILER LOCAL CMN-0,OCT/25</t>
  </si>
  <si>
    <t>EVAL. DICT. Y MOV. JUL-SEPT-25</t>
  </si>
  <si>
    <t>EVAL. DICT. Y MOV. JUL-25</t>
  </si>
  <si>
    <t>EVAL. DICT. Y MOV. AGO-25</t>
  </si>
  <si>
    <t>EVAL. DICT. Y MOV. SEPT-25</t>
  </si>
  <si>
    <t>ALQUILER PAFQUEO,OCT/2025</t>
  </si>
  <si>
    <t>EVAL. DICT. Y MOV. JUL-AGO-25</t>
  </si>
  <si>
    <t>UTILES DE COCINA Y MEDICOS QUIRURGICOS</t>
  </si>
  <si>
    <t>SERVICIO FUMIGACION,SEPT/2025</t>
  </si>
  <si>
    <t>SERVICIO DE CATERING</t>
  </si>
  <si>
    <t>SERVICIO CATERING ACTIV.CNSS</t>
  </si>
  <si>
    <t>RELELNADO EXTINTORES</t>
  </si>
  <si>
    <t>SERVICIO LAVANDERIA</t>
  </si>
  <si>
    <t>PRODUCTOS ALIMENTOS Y BEBIDAS P/CNSS</t>
  </si>
  <si>
    <t>COMPLETIVO,MAY Y JUN/2025</t>
  </si>
  <si>
    <t>EVAL. DICT. Y MOV. JUN-SEPT-25</t>
  </si>
  <si>
    <t>EVALUACIONES DISCAPACIDAD.</t>
  </si>
  <si>
    <t>ASIT CDT/SIPEN MAY-SEPT 2025</t>
  </si>
  <si>
    <t>DICTAMENES SEPT./2025</t>
  </si>
  <si>
    <t>DICTAMENES AGOSTO/2025</t>
  </si>
  <si>
    <t>COMPRA SUMINISTRO DE INFORMATICAS</t>
  </si>
  <si>
    <t>COMPRA MEDICAMENTOS P/BOTIQUIN CNSS</t>
  </si>
  <si>
    <t>EVA. DICTAMEN Y MOVIL.JUL - SEPT/2025</t>
  </si>
  <si>
    <t>Informe mensual de Pagos a suplidores al 31 de octubre 2025</t>
  </si>
  <si>
    <t>EVAL. NEUROPSICOLOGICAS</t>
  </si>
  <si>
    <t>Director Financiero</t>
  </si>
  <si>
    <t>Idalia Evangelista Mejía</t>
  </si>
  <si>
    <t>Encargada Dpto.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</si>
</sst>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Segoe U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2"/>
    <xf numFmtId="0" fontId="3" fillId="0" borderId="0" xfId="2" applyFont="1" applyAlignment="1"/>
    <xf numFmtId="0" fontId="1" fillId="0" borderId="0" xfId="2" applyAlignment="1">
      <alignment vertical="center"/>
    </xf>
    <xf numFmtId="0" fontId="1" fillId="0" borderId="0" xfId="2" applyFill="1"/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0" fontId="1" fillId="0" borderId="0" xfId="2" applyFont="1" applyAlignment="1">
      <alignment vertical="center"/>
    </xf>
    <xf numFmtId="0" fontId="1" fillId="0" borderId="0" xfId="2" applyFont="1" applyFill="1"/>
    <xf numFmtId="0" fontId="1" fillId="0" borderId="0" xfId="2" applyFont="1"/>
    <xf numFmtId="39" fontId="1" fillId="0" borderId="0" xfId="2" applyNumberFormat="1" applyFont="1" applyBorder="1"/>
    <xf numFmtId="0" fontId="1" fillId="0" borderId="0" xfId="2" applyFont="1" applyBorder="1"/>
    <xf numFmtId="0" fontId="1" fillId="0" borderId="0" xfId="2" applyFont="1" applyBorder="1" applyAlignment="1">
      <alignment horizontal="center"/>
    </xf>
    <xf numFmtId="39" fontId="1" fillId="0" borderId="0" xfId="2" applyNumberFormat="1" applyFont="1"/>
    <xf numFmtId="0" fontId="1" fillId="0" borderId="0" xfId="2" applyFont="1" applyAlignment="1">
      <alignment horizontal="center"/>
    </xf>
    <xf numFmtId="0" fontId="2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 indent="1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left"/>
    </xf>
    <xf numFmtId="0" fontId="2" fillId="0" borderId="0" xfId="2" applyFont="1" applyBorder="1" applyAlignment="1"/>
    <xf numFmtId="0" fontId="2" fillId="2" borderId="2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right" vertical="center" wrapText="1"/>
    </xf>
    <xf numFmtId="0" fontId="2" fillId="2" borderId="2" xfId="2" applyFont="1" applyFill="1" applyBorder="1" applyAlignment="1">
      <alignment vertical="center"/>
    </xf>
    <xf numFmtId="39" fontId="2" fillId="2" borderId="2" xfId="2" applyNumberFormat="1" applyFont="1" applyFill="1" applyBorder="1"/>
    <xf numFmtId="43" fontId="0" fillId="0" borderId="2" xfId="1" applyFont="1" applyFill="1" applyBorder="1" applyAlignment="1">
      <alignment horizontal="center"/>
    </xf>
    <xf numFmtId="0" fontId="0" fillId="0" borderId="2" xfId="2" applyFont="1" applyFill="1" applyBorder="1" applyAlignment="1">
      <alignment horizontal="center"/>
    </xf>
    <xf numFmtId="43" fontId="0" fillId="2" borderId="2" xfId="1" applyFont="1" applyFill="1" applyBorder="1" applyAlignment="1">
      <alignment horizontal="center"/>
    </xf>
    <xf numFmtId="0" fontId="0" fillId="2" borderId="2" xfId="2" applyFont="1" applyFill="1" applyBorder="1" applyAlignment="1">
      <alignment horizontal="center"/>
    </xf>
    <xf numFmtId="0" fontId="0" fillId="0" borderId="2" xfId="0" applyFill="1" applyBorder="1" applyAlignment="1">
      <alignment vertical="center"/>
    </xf>
    <xf numFmtId="164" fontId="0" fillId="0" borderId="2" xfId="0" applyNumberFormat="1" applyFill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14" fontId="0" fillId="0" borderId="2" xfId="2" applyNumberFormat="1" applyFont="1" applyFill="1" applyBorder="1" applyAlignment="1">
      <alignment horizontal="center" vertical="center"/>
    </xf>
    <xf numFmtId="0" fontId="0" fillId="0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0" fillId="0" borderId="0" xfId="2" applyFont="1" applyAlignment="1">
      <alignment horizontal="left"/>
    </xf>
    <xf numFmtId="0" fontId="1" fillId="0" borderId="0" xfId="2" applyAlignment="1">
      <alignment horizontal="left"/>
    </xf>
    <xf numFmtId="0" fontId="5" fillId="0" borderId="0" xfId="2" applyFont="1" applyAlignment="1">
      <alignment horizontal="right"/>
    </xf>
    <xf numFmtId="0" fontId="1" fillId="0" borderId="0" xfId="2" applyFont="1" applyAlignment="1">
      <alignment horizontal="right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2" fillId="2" borderId="2" xfId="2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3144952</xdr:colOff>
      <xdr:row>0</xdr:row>
      <xdr:rowOff>161925</xdr:rowOff>
    </xdr:from>
    <xdr:ext cx="1209675" cy="943996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027" y="161925"/>
          <a:ext cx="1209675" cy="9439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144"/>
  <sheetViews>
    <sheetView showGridLines="0" tabSelected="1" view="pageBreakPreview" topLeftCell="A82" zoomScaleNormal="112" zoomScaleSheetLayoutView="100" workbookViewId="0">
      <selection activeCell="E21" sqref="E21"/>
    </sheetView>
  </sheetViews>
  <sheetFormatPr baseColWidth="10" defaultRowHeight="15" x14ac:dyDescent="0.25"/>
  <cols>
    <col min="1" max="1" width="3" style="1" customWidth="1"/>
    <col min="2" max="2" width="16.28515625" style="6" customWidth="1"/>
    <col min="3" max="3" width="13.28515625" style="5" customWidth="1"/>
    <col min="4" max="4" width="14.28515625" style="5" customWidth="1"/>
    <col min="5" max="5" width="50.42578125" style="6" customWidth="1"/>
    <col min="6" max="6" width="44.140625" style="1" bestFit="1" customWidth="1"/>
    <col min="7" max="7" width="14.42578125" style="1" customWidth="1"/>
    <col min="8" max="8" width="13.85546875" style="1" customWidth="1"/>
    <col min="9" max="9" width="10.85546875" style="5" customWidth="1"/>
    <col min="10" max="10" width="12.85546875" style="5" bestFit="1" customWidth="1"/>
    <col min="11" max="11" width="8.42578125" style="5" customWidth="1"/>
    <col min="12" max="12" width="12.7109375" style="1" bestFit="1" customWidth="1"/>
    <col min="13" max="16384" width="11.42578125" style="1"/>
  </cols>
  <sheetData>
    <row r="7" spans="2:12" ht="28.5" customHeight="1" x14ac:dyDescent="0.45">
      <c r="B7" s="43" t="s">
        <v>0</v>
      </c>
      <c r="C7" s="43"/>
      <c r="D7" s="43"/>
      <c r="E7" s="43"/>
      <c r="F7" s="43"/>
      <c r="G7" s="43"/>
      <c r="H7" s="43"/>
      <c r="I7" s="43"/>
      <c r="J7" s="43"/>
      <c r="K7" s="43"/>
      <c r="L7" s="2"/>
    </row>
    <row r="8" spans="2:12" x14ac:dyDescent="0.25">
      <c r="B8" s="44" t="s">
        <v>272</v>
      </c>
      <c r="C8" s="44"/>
      <c r="D8" s="44"/>
      <c r="E8" s="44"/>
      <c r="F8" s="44"/>
      <c r="G8" s="44"/>
      <c r="H8" s="44"/>
      <c r="I8" s="44"/>
      <c r="J8" s="44"/>
      <c r="K8" s="44"/>
    </row>
    <row r="9" spans="2:12" x14ac:dyDescent="0.25">
      <c r="B9" s="45" t="s">
        <v>1</v>
      </c>
      <c r="C9" s="45"/>
      <c r="D9" s="45"/>
      <c r="E9" s="45"/>
      <c r="F9" s="45"/>
      <c r="G9" s="45"/>
      <c r="H9" s="45"/>
      <c r="I9" s="45"/>
      <c r="J9" s="45"/>
      <c r="K9" s="45"/>
    </row>
    <row r="10" spans="2:12" s="3" customFormat="1" ht="30" x14ac:dyDescent="0.25">
      <c r="B10" s="21" t="s">
        <v>2</v>
      </c>
      <c r="C10" s="22" t="s">
        <v>3</v>
      </c>
      <c r="D10" s="35" t="s">
        <v>18</v>
      </c>
      <c r="E10" s="21" t="s">
        <v>4</v>
      </c>
      <c r="F10" s="21" t="s">
        <v>5</v>
      </c>
      <c r="G10" s="23" t="s">
        <v>6</v>
      </c>
      <c r="H10" s="23" t="s">
        <v>7</v>
      </c>
      <c r="I10" s="22" t="s">
        <v>8</v>
      </c>
      <c r="J10" s="22" t="s">
        <v>9</v>
      </c>
      <c r="K10" s="22" t="s">
        <v>10</v>
      </c>
      <c r="L10" s="7"/>
    </row>
    <row r="11" spans="2:12" s="4" customFormat="1" x14ac:dyDescent="0.25">
      <c r="B11" s="30" t="s">
        <v>64</v>
      </c>
      <c r="C11" s="36">
        <f>DATE(2025,10,1)</f>
        <v>45931</v>
      </c>
      <c r="D11" s="30" t="s">
        <v>146</v>
      </c>
      <c r="E11" s="30" t="s">
        <v>177</v>
      </c>
      <c r="F11" s="30" t="s">
        <v>208</v>
      </c>
      <c r="G11" s="31">
        <v>49441.120000000003</v>
      </c>
      <c r="H11" s="31">
        <v>49441.120000000003</v>
      </c>
      <c r="I11" s="32">
        <f>+G11-H11</f>
        <v>0</v>
      </c>
      <c r="J11" s="33">
        <v>45961</v>
      </c>
      <c r="K11" s="34" t="s">
        <v>11</v>
      </c>
      <c r="L11" s="8"/>
    </row>
    <row r="12" spans="2:12" s="4" customFormat="1" x14ac:dyDescent="0.25">
      <c r="B12" s="30" t="s">
        <v>65</v>
      </c>
      <c r="C12" s="36">
        <f t="shared" ref="C12:C16" si="0">DATE(2025,10,1)</f>
        <v>45931</v>
      </c>
      <c r="D12" s="30" t="s">
        <v>146</v>
      </c>
      <c r="E12" s="30" t="s">
        <v>177</v>
      </c>
      <c r="F12" s="30" t="s">
        <v>209</v>
      </c>
      <c r="G12" s="31">
        <v>111326.58</v>
      </c>
      <c r="H12" s="31">
        <v>111326.58</v>
      </c>
      <c r="I12" s="26">
        <f>+G12-H12</f>
        <v>0</v>
      </c>
      <c r="J12" s="33">
        <v>45961</v>
      </c>
      <c r="K12" s="27" t="s">
        <v>11</v>
      </c>
      <c r="L12" s="8"/>
    </row>
    <row r="13" spans="2:12" s="4" customFormat="1" x14ac:dyDescent="0.25">
      <c r="B13" s="30" t="s">
        <v>66</v>
      </c>
      <c r="C13" s="36">
        <f t="shared" si="0"/>
        <v>45931</v>
      </c>
      <c r="D13" s="30" t="s">
        <v>146</v>
      </c>
      <c r="E13" s="30" t="s">
        <v>177</v>
      </c>
      <c r="F13" s="30" t="s">
        <v>210</v>
      </c>
      <c r="G13" s="31">
        <v>56433.3</v>
      </c>
      <c r="H13" s="31">
        <v>56433.3</v>
      </c>
      <c r="I13" s="26">
        <f t="shared" ref="I13:I17" si="1">+G13-H13</f>
        <v>0</v>
      </c>
      <c r="J13" s="33">
        <v>45961</v>
      </c>
      <c r="K13" s="27" t="s">
        <v>11</v>
      </c>
      <c r="L13" s="8"/>
    </row>
    <row r="14" spans="2:12" s="4" customFormat="1" x14ac:dyDescent="0.25">
      <c r="B14" s="30" t="s">
        <v>67</v>
      </c>
      <c r="C14" s="36">
        <f t="shared" si="0"/>
        <v>45931</v>
      </c>
      <c r="D14" s="30" t="s">
        <v>146</v>
      </c>
      <c r="E14" s="30" t="s">
        <v>177</v>
      </c>
      <c r="F14" s="30" t="s">
        <v>211</v>
      </c>
      <c r="G14" s="31">
        <v>23262.2</v>
      </c>
      <c r="H14" s="31">
        <v>23262.2</v>
      </c>
      <c r="I14" s="26">
        <f t="shared" si="1"/>
        <v>0</v>
      </c>
      <c r="J14" s="33">
        <v>45961</v>
      </c>
      <c r="K14" s="34" t="s">
        <v>11</v>
      </c>
      <c r="L14" s="8"/>
    </row>
    <row r="15" spans="2:12" s="4" customFormat="1" x14ac:dyDescent="0.25">
      <c r="B15" s="30" t="s">
        <v>68</v>
      </c>
      <c r="C15" s="36">
        <f t="shared" si="0"/>
        <v>45931</v>
      </c>
      <c r="D15" s="30" t="s">
        <v>146</v>
      </c>
      <c r="E15" s="30" t="s">
        <v>177</v>
      </c>
      <c r="F15" s="30" t="s">
        <v>212</v>
      </c>
      <c r="G15" s="31">
        <v>6129.5</v>
      </c>
      <c r="H15" s="31">
        <v>6129.5</v>
      </c>
      <c r="I15" s="26">
        <f t="shared" si="1"/>
        <v>0</v>
      </c>
      <c r="J15" s="33">
        <v>45961</v>
      </c>
      <c r="K15" s="27" t="s">
        <v>11</v>
      </c>
      <c r="L15" s="8"/>
    </row>
    <row r="16" spans="2:12" s="4" customFormat="1" x14ac:dyDescent="0.25">
      <c r="B16" s="30" t="s">
        <v>69</v>
      </c>
      <c r="C16" s="36">
        <f t="shared" si="0"/>
        <v>45931</v>
      </c>
      <c r="D16" s="30" t="s">
        <v>146</v>
      </c>
      <c r="E16" s="30" t="s">
        <v>177</v>
      </c>
      <c r="F16" s="30" t="s">
        <v>213</v>
      </c>
      <c r="G16" s="31">
        <v>3952</v>
      </c>
      <c r="H16" s="31">
        <v>3952</v>
      </c>
      <c r="I16" s="26">
        <f t="shared" si="1"/>
        <v>0</v>
      </c>
      <c r="J16" s="33">
        <v>45961</v>
      </c>
      <c r="K16" s="27" t="s">
        <v>11</v>
      </c>
      <c r="L16" s="8"/>
    </row>
    <row r="17" spans="2:12" s="4" customFormat="1" x14ac:dyDescent="0.25">
      <c r="B17" s="30" t="s">
        <v>70</v>
      </c>
      <c r="C17" s="36">
        <f>DATE(2025,10,3)</f>
        <v>45933</v>
      </c>
      <c r="D17" s="30" t="s">
        <v>147</v>
      </c>
      <c r="E17" s="30" t="s">
        <v>178</v>
      </c>
      <c r="F17" s="30" t="s">
        <v>214</v>
      </c>
      <c r="G17" s="31">
        <v>10000</v>
      </c>
      <c r="H17" s="31">
        <v>10000</v>
      </c>
      <c r="I17" s="26">
        <f t="shared" si="1"/>
        <v>0</v>
      </c>
      <c r="J17" s="33">
        <v>45961</v>
      </c>
      <c r="K17" s="34" t="s">
        <v>11</v>
      </c>
      <c r="L17" s="8"/>
    </row>
    <row r="18" spans="2:12" s="4" customFormat="1" x14ac:dyDescent="0.25">
      <c r="B18" s="30" t="s">
        <v>71</v>
      </c>
      <c r="C18" s="36">
        <f>DATE(2025,10,9)</f>
        <v>45939</v>
      </c>
      <c r="D18" s="30" t="s">
        <v>25</v>
      </c>
      <c r="E18" s="30" t="s">
        <v>26</v>
      </c>
      <c r="F18" s="30" t="s">
        <v>215</v>
      </c>
      <c r="G18" s="31">
        <v>2500</v>
      </c>
      <c r="H18" s="31">
        <v>2500</v>
      </c>
      <c r="I18" s="32">
        <f>+G18-H18</f>
        <v>0</v>
      </c>
      <c r="J18" s="33">
        <v>45961</v>
      </c>
      <c r="K18" s="34" t="s">
        <v>11</v>
      </c>
      <c r="L18" s="8"/>
    </row>
    <row r="19" spans="2:12" s="4" customFormat="1" x14ac:dyDescent="0.25">
      <c r="B19" s="30" t="s">
        <v>72</v>
      </c>
      <c r="C19" s="36">
        <f t="shared" ref="C19:C21" si="2">DATE(2025,10,9)</f>
        <v>45939</v>
      </c>
      <c r="D19" s="30" t="s">
        <v>148</v>
      </c>
      <c r="E19" s="30" t="s">
        <v>179</v>
      </c>
      <c r="F19" s="30" t="s">
        <v>216</v>
      </c>
      <c r="G19" s="31">
        <v>1120</v>
      </c>
      <c r="H19" s="31">
        <v>1120</v>
      </c>
      <c r="I19" s="26">
        <f>+G19-H19</f>
        <v>0</v>
      </c>
      <c r="J19" s="33">
        <v>45961</v>
      </c>
      <c r="K19" s="27" t="s">
        <v>11</v>
      </c>
      <c r="L19" s="8"/>
    </row>
    <row r="20" spans="2:12" s="4" customFormat="1" x14ac:dyDescent="0.25">
      <c r="B20" s="30" t="s">
        <v>73</v>
      </c>
      <c r="C20" s="36">
        <f t="shared" si="2"/>
        <v>45939</v>
      </c>
      <c r="D20" s="30" t="s">
        <v>47</v>
      </c>
      <c r="E20" s="30" t="s">
        <v>51</v>
      </c>
      <c r="F20" s="30" t="s">
        <v>217</v>
      </c>
      <c r="G20" s="31">
        <v>345799</v>
      </c>
      <c r="H20" s="31">
        <v>345799</v>
      </c>
      <c r="I20" s="26">
        <f t="shared" ref="I20:I24" si="3">+G20-H20</f>
        <v>0</v>
      </c>
      <c r="J20" s="33">
        <v>45961</v>
      </c>
      <c r="K20" s="27" t="s">
        <v>11</v>
      </c>
      <c r="L20" s="8"/>
    </row>
    <row r="21" spans="2:12" s="4" customFormat="1" x14ac:dyDescent="0.25">
      <c r="B21" s="30" t="s">
        <v>74</v>
      </c>
      <c r="C21" s="36">
        <f t="shared" si="2"/>
        <v>45939</v>
      </c>
      <c r="D21" s="30" t="s">
        <v>41</v>
      </c>
      <c r="E21" s="30" t="s">
        <v>43</v>
      </c>
      <c r="F21" s="30" t="s">
        <v>218</v>
      </c>
      <c r="G21" s="31">
        <v>116599.34</v>
      </c>
      <c r="H21" s="31">
        <v>116599.34</v>
      </c>
      <c r="I21" s="26">
        <f t="shared" si="3"/>
        <v>0</v>
      </c>
      <c r="J21" s="33">
        <v>45961</v>
      </c>
      <c r="K21" s="34" t="s">
        <v>11</v>
      </c>
      <c r="L21" s="8"/>
    </row>
    <row r="22" spans="2:12" s="4" customFormat="1" x14ac:dyDescent="0.25">
      <c r="B22" s="30" t="s">
        <v>75</v>
      </c>
      <c r="C22" s="36">
        <f t="shared" ref="C22:C39" si="4">DATE(2025,10,13)</f>
        <v>45943</v>
      </c>
      <c r="D22" s="30" t="s">
        <v>13</v>
      </c>
      <c r="E22" s="30" t="s">
        <v>15</v>
      </c>
      <c r="F22" s="30" t="s">
        <v>219</v>
      </c>
      <c r="G22" s="31">
        <v>258321.65</v>
      </c>
      <c r="H22" s="31">
        <v>258321.65</v>
      </c>
      <c r="I22" s="26">
        <f t="shared" si="3"/>
        <v>0</v>
      </c>
      <c r="J22" s="33">
        <v>45961</v>
      </c>
      <c r="K22" s="27" t="s">
        <v>11</v>
      </c>
      <c r="L22" s="8"/>
    </row>
    <row r="23" spans="2:12" s="4" customFormat="1" x14ac:dyDescent="0.25">
      <c r="B23" s="30" t="s">
        <v>76</v>
      </c>
      <c r="C23" s="36">
        <f t="shared" si="4"/>
        <v>45943</v>
      </c>
      <c r="D23" s="30" t="s">
        <v>17</v>
      </c>
      <c r="E23" s="30" t="s">
        <v>16</v>
      </c>
      <c r="F23" s="30" t="s">
        <v>220</v>
      </c>
      <c r="G23" s="31">
        <v>212956.44</v>
      </c>
      <c r="H23" s="31">
        <v>212956.44</v>
      </c>
      <c r="I23" s="26">
        <f t="shared" si="3"/>
        <v>0</v>
      </c>
      <c r="J23" s="33">
        <v>45961</v>
      </c>
      <c r="K23" s="27" t="s">
        <v>11</v>
      </c>
      <c r="L23" s="8"/>
    </row>
    <row r="24" spans="2:12" s="4" customFormat="1" x14ac:dyDescent="0.25">
      <c r="B24" s="30" t="s">
        <v>77</v>
      </c>
      <c r="C24" s="36">
        <f t="shared" si="4"/>
        <v>45943</v>
      </c>
      <c r="D24" s="30" t="s">
        <v>17</v>
      </c>
      <c r="E24" s="30" t="s">
        <v>16</v>
      </c>
      <c r="F24" s="30" t="s">
        <v>221</v>
      </c>
      <c r="G24" s="31">
        <v>193459.77</v>
      </c>
      <c r="H24" s="31">
        <v>193459.77</v>
      </c>
      <c r="I24" s="26">
        <f t="shared" si="3"/>
        <v>0</v>
      </c>
      <c r="J24" s="33">
        <v>45961</v>
      </c>
      <c r="K24" s="34" t="s">
        <v>11</v>
      </c>
      <c r="L24" s="8"/>
    </row>
    <row r="25" spans="2:12" s="4" customFormat="1" x14ac:dyDescent="0.25">
      <c r="B25" s="30" t="s">
        <v>78</v>
      </c>
      <c r="C25" s="36">
        <f t="shared" si="4"/>
        <v>45943</v>
      </c>
      <c r="D25" s="30" t="s">
        <v>17</v>
      </c>
      <c r="E25" s="30" t="s">
        <v>16</v>
      </c>
      <c r="F25" s="30" t="s">
        <v>222</v>
      </c>
      <c r="G25" s="31">
        <v>177119.82</v>
      </c>
      <c r="H25" s="31">
        <v>177119.82</v>
      </c>
      <c r="I25" s="32">
        <f>+G25-H25</f>
        <v>0</v>
      </c>
      <c r="J25" s="33">
        <v>45961</v>
      </c>
      <c r="K25" s="34" t="s">
        <v>11</v>
      </c>
      <c r="L25" s="8"/>
    </row>
    <row r="26" spans="2:12" s="4" customFormat="1" x14ac:dyDescent="0.25">
      <c r="B26" s="30" t="s">
        <v>79</v>
      </c>
      <c r="C26" s="36">
        <f t="shared" si="4"/>
        <v>45943</v>
      </c>
      <c r="D26" s="30" t="s">
        <v>17</v>
      </c>
      <c r="E26" s="30" t="s">
        <v>16</v>
      </c>
      <c r="F26" s="30" t="s">
        <v>223</v>
      </c>
      <c r="G26" s="31">
        <v>84854.64</v>
      </c>
      <c r="H26" s="31">
        <v>84854.64</v>
      </c>
      <c r="I26" s="26">
        <f>+G26-H26</f>
        <v>0</v>
      </c>
      <c r="J26" s="33">
        <v>45961</v>
      </c>
      <c r="K26" s="27" t="s">
        <v>11</v>
      </c>
      <c r="L26" s="8"/>
    </row>
    <row r="27" spans="2:12" s="4" customFormat="1" x14ac:dyDescent="0.25">
      <c r="B27" s="30" t="s">
        <v>80</v>
      </c>
      <c r="C27" s="36">
        <f t="shared" si="4"/>
        <v>45943</v>
      </c>
      <c r="D27" s="30" t="s">
        <v>17</v>
      </c>
      <c r="E27" s="30" t="s">
        <v>16</v>
      </c>
      <c r="F27" s="30" t="s">
        <v>224</v>
      </c>
      <c r="G27" s="31">
        <v>21482.66</v>
      </c>
      <c r="H27" s="31">
        <v>21482.66</v>
      </c>
      <c r="I27" s="26">
        <f t="shared" ref="I27:I31" si="5">+G27-H27</f>
        <v>0</v>
      </c>
      <c r="J27" s="33">
        <v>45961</v>
      </c>
      <c r="K27" s="27" t="s">
        <v>11</v>
      </c>
      <c r="L27" s="8"/>
    </row>
    <row r="28" spans="2:12" s="4" customFormat="1" x14ac:dyDescent="0.25">
      <c r="B28" s="30" t="s">
        <v>81</v>
      </c>
      <c r="C28" s="36">
        <f t="shared" si="4"/>
        <v>45943</v>
      </c>
      <c r="D28" s="30" t="s">
        <v>149</v>
      </c>
      <c r="E28" s="30" t="s">
        <v>180</v>
      </c>
      <c r="F28" s="38" t="s">
        <v>225</v>
      </c>
      <c r="G28" s="31">
        <v>41300</v>
      </c>
      <c r="H28" s="31">
        <v>41300</v>
      </c>
      <c r="I28" s="26">
        <f t="shared" si="5"/>
        <v>0</v>
      </c>
      <c r="J28" s="33">
        <v>45961</v>
      </c>
      <c r="K28" s="34" t="s">
        <v>11</v>
      </c>
      <c r="L28" s="8"/>
    </row>
    <row r="29" spans="2:12" s="4" customFormat="1" x14ac:dyDescent="0.25">
      <c r="B29" s="30" t="s">
        <v>82</v>
      </c>
      <c r="C29" s="36">
        <f t="shared" si="4"/>
        <v>45943</v>
      </c>
      <c r="D29" s="30" t="s">
        <v>31</v>
      </c>
      <c r="E29" s="30" t="s">
        <v>35</v>
      </c>
      <c r="F29" s="30" t="s">
        <v>226</v>
      </c>
      <c r="G29" s="31">
        <v>50000</v>
      </c>
      <c r="H29" s="31">
        <v>50000</v>
      </c>
      <c r="I29" s="26">
        <f t="shared" si="5"/>
        <v>0</v>
      </c>
      <c r="J29" s="33">
        <v>45961</v>
      </c>
      <c r="K29" s="27" t="s">
        <v>11</v>
      </c>
      <c r="L29" s="8"/>
    </row>
    <row r="30" spans="2:12" s="4" customFormat="1" x14ac:dyDescent="0.25">
      <c r="B30" s="30" t="s">
        <v>83</v>
      </c>
      <c r="C30" s="36">
        <f t="shared" si="4"/>
        <v>45943</v>
      </c>
      <c r="D30" s="30" t="s">
        <v>30</v>
      </c>
      <c r="E30" s="30" t="s">
        <v>34</v>
      </c>
      <c r="F30" s="30" t="s">
        <v>227</v>
      </c>
      <c r="G30" s="31">
        <v>50000</v>
      </c>
      <c r="H30" s="31">
        <v>50000</v>
      </c>
      <c r="I30" s="26">
        <f t="shared" si="5"/>
        <v>0</v>
      </c>
      <c r="J30" s="33">
        <v>45961</v>
      </c>
      <c r="K30" s="27" t="s">
        <v>11</v>
      </c>
      <c r="L30" s="8"/>
    </row>
    <row r="31" spans="2:12" s="4" customFormat="1" x14ac:dyDescent="0.25">
      <c r="B31" s="30" t="s">
        <v>84</v>
      </c>
      <c r="C31" s="36">
        <f t="shared" si="4"/>
        <v>45943</v>
      </c>
      <c r="D31" s="30" t="s">
        <v>61</v>
      </c>
      <c r="E31" s="30" t="s">
        <v>62</v>
      </c>
      <c r="F31" s="30" t="s">
        <v>226</v>
      </c>
      <c r="G31" s="31">
        <v>50000</v>
      </c>
      <c r="H31" s="31">
        <v>50000</v>
      </c>
      <c r="I31" s="26">
        <f t="shared" si="5"/>
        <v>0</v>
      </c>
      <c r="J31" s="33">
        <v>45961</v>
      </c>
      <c r="K31" s="34" t="s">
        <v>11</v>
      </c>
      <c r="L31" s="8"/>
    </row>
    <row r="32" spans="2:12" s="4" customFormat="1" x14ac:dyDescent="0.25">
      <c r="B32" s="30" t="s">
        <v>85</v>
      </c>
      <c r="C32" s="36">
        <f t="shared" si="4"/>
        <v>45943</v>
      </c>
      <c r="D32" s="30" t="s">
        <v>29</v>
      </c>
      <c r="E32" s="30" t="s">
        <v>33</v>
      </c>
      <c r="F32" s="30" t="s">
        <v>228</v>
      </c>
      <c r="G32" s="31">
        <v>58333.32</v>
      </c>
      <c r="H32" s="31">
        <v>58333.32</v>
      </c>
      <c r="I32" s="32">
        <f>+G32-H32</f>
        <v>0</v>
      </c>
      <c r="J32" s="33">
        <v>45961</v>
      </c>
      <c r="K32" s="34" t="s">
        <v>11</v>
      </c>
      <c r="L32" s="8"/>
    </row>
    <row r="33" spans="2:12" s="4" customFormat="1" x14ac:dyDescent="0.25">
      <c r="B33" s="30" t="s">
        <v>86</v>
      </c>
      <c r="C33" s="36">
        <f t="shared" si="4"/>
        <v>45943</v>
      </c>
      <c r="D33" s="30" t="s">
        <v>54</v>
      </c>
      <c r="E33" s="30" t="s">
        <v>56</v>
      </c>
      <c r="F33" s="30" t="s">
        <v>229</v>
      </c>
      <c r="G33" s="31">
        <v>29500</v>
      </c>
      <c r="H33" s="31">
        <v>29500</v>
      </c>
      <c r="I33" s="26">
        <f>+G33-H33</f>
        <v>0</v>
      </c>
      <c r="J33" s="33">
        <v>45961</v>
      </c>
      <c r="K33" s="27" t="s">
        <v>11</v>
      </c>
      <c r="L33" s="8"/>
    </row>
    <row r="34" spans="2:12" s="4" customFormat="1" x14ac:dyDescent="0.25">
      <c r="B34" s="30" t="s">
        <v>87</v>
      </c>
      <c r="C34" s="36">
        <f t="shared" si="4"/>
        <v>45943</v>
      </c>
      <c r="D34" s="30" t="s">
        <v>150</v>
      </c>
      <c r="E34" s="30" t="s">
        <v>181</v>
      </c>
      <c r="F34" s="30" t="s">
        <v>273</v>
      </c>
      <c r="G34" s="31">
        <v>84000</v>
      </c>
      <c r="H34" s="31">
        <v>84000</v>
      </c>
      <c r="I34" s="26">
        <f t="shared" ref="I34:I38" si="6">+G34-H34</f>
        <v>0</v>
      </c>
      <c r="J34" s="33">
        <v>45961</v>
      </c>
      <c r="K34" s="27" t="s">
        <v>11</v>
      </c>
      <c r="L34" s="8"/>
    </row>
    <row r="35" spans="2:12" s="4" customFormat="1" x14ac:dyDescent="0.25">
      <c r="B35" s="30" t="s">
        <v>88</v>
      </c>
      <c r="C35" s="36">
        <f t="shared" si="4"/>
        <v>45943</v>
      </c>
      <c r="D35" s="30" t="s">
        <v>150</v>
      </c>
      <c r="E35" s="30" t="s">
        <v>181</v>
      </c>
      <c r="F35" s="30" t="s">
        <v>273</v>
      </c>
      <c r="G35" s="31">
        <v>35000</v>
      </c>
      <c r="H35" s="31">
        <v>35000</v>
      </c>
      <c r="I35" s="26">
        <f t="shared" si="6"/>
        <v>0</v>
      </c>
      <c r="J35" s="33">
        <v>45961</v>
      </c>
      <c r="K35" s="34" t="s">
        <v>11</v>
      </c>
      <c r="L35" s="8"/>
    </row>
    <row r="36" spans="2:12" s="4" customFormat="1" x14ac:dyDescent="0.25">
      <c r="B36" s="30" t="s">
        <v>89</v>
      </c>
      <c r="C36" s="36">
        <f t="shared" si="4"/>
        <v>45943</v>
      </c>
      <c r="D36" s="30" t="s">
        <v>21</v>
      </c>
      <c r="E36" s="30" t="s">
        <v>22</v>
      </c>
      <c r="F36" s="30" t="s">
        <v>230</v>
      </c>
      <c r="G36" s="31">
        <v>59703.35</v>
      </c>
      <c r="H36" s="31">
        <v>59703.35</v>
      </c>
      <c r="I36" s="26">
        <f t="shared" si="6"/>
        <v>0</v>
      </c>
      <c r="J36" s="33">
        <v>45961</v>
      </c>
      <c r="K36" s="27" t="s">
        <v>11</v>
      </c>
      <c r="L36" s="8"/>
    </row>
    <row r="37" spans="2:12" s="4" customFormat="1" x14ac:dyDescent="0.25">
      <c r="B37" s="30" t="s">
        <v>90</v>
      </c>
      <c r="C37" s="36">
        <f t="shared" si="4"/>
        <v>45943</v>
      </c>
      <c r="D37" s="30" t="s">
        <v>38</v>
      </c>
      <c r="E37" s="30" t="s">
        <v>40</v>
      </c>
      <c r="F37" s="30" t="s">
        <v>57</v>
      </c>
      <c r="G37" s="31">
        <v>563.95000000000005</v>
      </c>
      <c r="H37" s="31">
        <v>563.95000000000005</v>
      </c>
      <c r="I37" s="26">
        <f t="shared" si="6"/>
        <v>0</v>
      </c>
      <c r="J37" s="33">
        <v>45961</v>
      </c>
      <c r="K37" s="27" t="s">
        <v>11</v>
      </c>
      <c r="L37" s="8"/>
    </row>
    <row r="38" spans="2:12" s="4" customFormat="1" x14ac:dyDescent="0.25">
      <c r="B38" s="30" t="s">
        <v>91</v>
      </c>
      <c r="C38" s="36">
        <f t="shared" si="4"/>
        <v>45943</v>
      </c>
      <c r="D38" s="30" t="s">
        <v>38</v>
      </c>
      <c r="E38" s="30" t="s">
        <v>40</v>
      </c>
      <c r="F38" s="30" t="s">
        <v>57</v>
      </c>
      <c r="G38" s="31">
        <v>883.8</v>
      </c>
      <c r="H38" s="31">
        <v>883.8</v>
      </c>
      <c r="I38" s="26">
        <f t="shared" si="6"/>
        <v>0</v>
      </c>
      <c r="J38" s="33">
        <v>45961</v>
      </c>
      <c r="K38" s="34" t="s">
        <v>11</v>
      </c>
      <c r="L38" s="8"/>
    </row>
    <row r="39" spans="2:12" s="4" customFormat="1" x14ac:dyDescent="0.25">
      <c r="B39" s="30" t="s">
        <v>92</v>
      </c>
      <c r="C39" s="36">
        <f t="shared" si="4"/>
        <v>45943</v>
      </c>
      <c r="D39" s="30" t="s">
        <v>38</v>
      </c>
      <c r="E39" s="30" t="s">
        <v>40</v>
      </c>
      <c r="F39" s="30" t="s">
        <v>57</v>
      </c>
      <c r="G39" s="31">
        <v>3199.3</v>
      </c>
      <c r="H39" s="31">
        <v>3199.3</v>
      </c>
      <c r="I39" s="32">
        <f>+G39-H39</f>
        <v>0</v>
      </c>
      <c r="J39" s="33">
        <v>45961</v>
      </c>
      <c r="K39" s="34" t="s">
        <v>11</v>
      </c>
      <c r="L39" s="8"/>
    </row>
    <row r="40" spans="2:12" s="4" customFormat="1" x14ac:dyDescent="0.25">
      <c r="B40" s="30" t="s">
        <v>93</v>
      </c>
      <c r="C40" s="36">
        <f t="shared" ref="C40:C53" si="7">DATE(2025,10,14)</f>
        <v>45944</v>
      </c>
      <c r="D40" s="30" t="s">
        <v>46</v>
      </c>
      <c r="E40" s="30" t="s">
        <v>50</v>
      </c>
      <c r="F40" s="30" t="s">
        <v>231</v>
      </c>
      <c r="G40" s="31">
        <v>2100</v>
      </c>
      <c r="H40" s="31">
        <v>2100</v>
      </c>
      <c r="I40" s="26">
        <f>+G40-H40</f>
        <v>0</v>
      </c>
      <c r="J40" s="33">
        <v>45961</v>
      </c>
      <c r="K40" s="27" t="s">
        <v>11</v>
      </c>
      <c r="L40" s="8"/>
    </row>
    <row r="41" spans="2:12" s="4" customFormat="1" x14ac:dyDescent="0.25">
      <c r="B41" s="30" t="s">
        <v>94</v>
      </c>
      <c r="C41" s="36">
        <f t="shared" si="7"/>
        <v>45944</v>
      </c>
      <c r="D41" s="30" t="s">
        <v>46</v>
      </c>
      <c r="E41" s="30" t="s">
        <v>50</v>
      </c>
      <c r="F41" s="30" t="s">
        <v>232</v>
      </c>
      <c r="G41" s="31">
        <v>2700</v>
      </c>
      <c r="H41" s="31">
        <v>2700</v>
      </c>
      <c r="I41" s="26">
        <f t="shared" ref="I41:I45" si="8">+G41-H41</f>
        <v>0</v>
      </c>
      <c r="J41" s="33">
        <v>45961</v>
      </c>
      <c r="K41" s="27" t="s">
        <v>11</v>
      </c>
      <c r="L41" s="8"/>
    </row>
    <row r="42" spans="2:12" s="4" customFormat="1" x14ac:dyDescent="0.25">
      <c r="B42" s="30" t="s">
        <v>95</v>
      </c>
      <c r="C42" s="36">
        <f t="shared" si="7"/>
        <v>45944</v>
      </c>
      <c r="D42" s="30" t="s">
        <v>46</v>
      </c>
      <c r="E42" s="30" t="s">
        <v>50</v>
      </c>
      <c r="F42" s="30" t="s">
        <v>233</v>
      </c>
      <c r="G42" s="31">
        <v>8100</v>
      </c>
      <c r="H42" s="31">
        <v>8100</v>
      </c>
      <c r="I42" s="26">
        <f t="shared" si="8"/>
        <v>0</v>
      </c>
      <c r="J42" s="33">
        <v>45961</v>
      </c>
      <c r="K42" s="34" t="s">
        <v>11</v>
      </c>
      <c r="L42" s="8"/>
    </row>
    <row r="43" spans="2:12" s="4" customFormat="1" x14ac:dyDescent="0.25">
      <c r="B43" s="30" t="s">
        <v>96</v>
      </c>
      <c r="C43" s="36">
        <f t="shared" si="7"/>
        <v>45944</v>
      </c>
      <c r="D43" s="30" t="s">
        <v>46</v>
      </c>
      <c r="E43" s="30" t="s">
        <v>50</v>
      </c>
      <c r="F43" s="30" t="s">
        <v>233</v>
      </c>
      <c r="G43" s="31">
        <v>2580</v>
      </c>
      <c r="H43" s="31">
        <v>2580</v>
      </c>
      <c r="I43" s="26">
        <f t="shared" si="8"/>
        <v>0</v>
      </c>
      <c r="J43" s="33">
        <v>45961</v>
      </c>
      <c r="K43" s="27" t="s">
        <v>11</v>
      </c>
      <c r="L43" s="8"/>
    </row>
    <row r="44" spans="2:12" s="4" customFormat="1" x14ac:dyDescent="0.25">
      <c r="B44" s="30" t="s">
        <v>97</v>
      </c>
      <c r="C44" s="36">
        <f t="shared" si="7"/>
        <v>45944</v>
      </c>
      <c r="D44" s="30" t="s">
        <v>46</v>
      </c>
      <c r="E44" s="30" t="s">
        <v>50</v>
      </c>
      <c r="F44" s="30" t="s">
        <v>234</v>
      </c>
      <c r="G44" s="31">
        <v>980</v>
      </c>
      <c r="H44" s="31">
        <v>980</v>
      </c>
      <c r="I44" s="26">
        <f t="shared" si="8"/>
        <v>0</v>
      </c>
      <c r="J44" s="33">
        <v>45961</v>
      </c>
      <c r="K44" s="27" t="s">
        <v>11</v>
      </c>
      <c r="L44" s="8"/>
    </row>
    <row r="45" spans="2:12" s="4" customFormat="1" x14ac:dyDescent="0.25">
      <c r="B45" s="30" t="s">
        <v>98</v>
      </c>
      <c r="C45" s="36">
        <f t="shared" si="7"/>
        <v>45944</v>
      </c>
      <c r="D45" s="30" t="s">
        <v>46</v>
      </c>
      <c r="E45" s="30" t="s">
        <v>50</v>
      </c>
      <c r="F45" s="30" t="s">
        <v>235</v>
      </c>
      <c r="G45" s="31">
        <v>1560</v>
      </c>
      <c r="H45" s="31">
        <v>1560</v>
      </c>
      <c r="I45" s="26">
        <f t="shared" si="8"/>
        <v>0</v>
      </c>
      <c r="J45" s="33">
        <v>45961</v>
      </c>
      <c r="K45" s="34" t="s">
        <v>11</v>
      </c>
      <c r="L45" s="8"/>
    </row>
    <row r="46" spans="2:12" s="4" customFormat="1" x14ac:dyDescent="0.25">
      <c r="B46" s="30" t="s">
        <v>99</v>
      </c>
      <c r="C46" s="36">
        <f t="shared" si="7"/>
        <v>45944</v>
      </c>
      <c r="D46" s="30" t="s">
        <v>46</v>
      </c>
      <c r="E46" s="30" t="s">
        <v>50</v>
      </c>
      <c r="F46" s="30" t="s">
        <v>236</v>
      </c>
      <c r="G46" s="31">
        <v>2400</v>
      </c>
      <c r="H46" s="31">
        <v>2400</v>
      </c>
      <c r="I46" s="32">
        <f>+G46-H46</f>
        <v>0</v>
      </c>
      <c r="J46" s="33">
        <v>45961</v>
      </c>
      <c r="K46" s="34" t="s">
        <v>11</v>
      </c>
      <c r="L46" s="8"/>
    </row>
    <row r="47" spans="2:12" s="4" customFormat="1" x14ac:dyDescent="0.25">
      <c r="B47" s="30" t="s">
        <v>100</v>
      </c>
      <c r="C47" s="36">
        <f t="shared" si="7"/>
        <v>45944</v>
      </c>
      <c r="D47" s="30" t="s">
        <v>148</v>
      </c>
      <c r="E47" s="30" t="s">
        <v>179</v>
      </c>
      <c r="F47" s="30" t="s">
        <v>237</v>
      </c>
      <c r="G47" s="31">
        <v>1120</v>
      </c>
      <c r="H47" s="31">
        <v>1120</v>
      </c>
      <c r="I47" s="26">
        <f>+G47-H47</f>
        <v>0</v>
      </c>
      <c r="J47" s="33">
        <v>45961</v>
      </c>
      <c r="K47" s="27" t="s">
        <v>11</v>
      </c>
      <c r="L47" s="8"/>
    </row>
    <row r="48" spans="2:12" s="4" customFormat="1" x14ac:dyDescent="0.25">
      <c r="B48" s="30" t="s">
        <v>101</v>
      </c>
      <c r="C48" s="36">
        <f t="shared" si="7"/>
        <v>45944</v>
      </c>
      <c r="D48" s="30" t="s">
        <v>19</v>
      </c>
      <c r="E48" s="30" t="s">
        <v>20</v>
      </c>
      <c r="F48" s="30" t="s">
        <v>238</v>
      </c>
      <c r="G48" s="31">
        <v>871015.16</v>
      </c>
      <c r="H48" s="31">
        <v>871015.16</v>
      </c>
      <c r="I48" s="26">
        <f t="shared" ref="I48:I52" si="9">+G48-H48</f>
        <v>0</v>
      </c>
      <c r="J48" s="33">
        <v>45961</v>
      </c>
      <c r="K48" s="27" t="s">
        <v>11</v>
      </c>
      <c r="L48" s="8"/>
    </row>
    <row r="49" spans="2:12" s="4" customFormat="1" x14ac:dyDescent="0.25">
      <c r="B49" s="30" t="s">
        <v>102</v>
      </c>
      <c r="C49" s="36">
        <f t="shared" si="7"/>
        <v>45944</v>
      </c>
      <c r="D49" s="30" t="s">
        <v>27</v>
      </c>
      <c r="E49" s="30" t="s">
        <v>28</v>
      </c>
      <c r="F49" s="30" t="s">
        <v>239</v>
      </c>
      <c r="G49" s="31">
        <v>810</v>
      </c>
      <c r="H49" s="31">
        <v>810</v>
      </c>
      <c r="I49" s="26">
        <f t="shared" si="9"/>
        <v>0</v>
      </c>
      <c r="J49" s="33">
        <v>45961</v>
      </c>
      <c r="K49" s="34" t="s">
        <v>11</v>
      </c>
      <c r="L49" s="8"/>
    </row>
    <row r="50" spans="2:12" s="4" customFormat="1" x14ac:dyDescent="0.25">
      <c r="B50" s="30" t="s">
        <v>103</v>
      </c>
      <c r="C50" s="36">
        <f t="shared" si="7"/>
        <v>45944</v>
      </c>
      <c r="D50" s="30" t="s">
        <v>45</v>
      </c>
      <c r="E50" s="30" t="s">
        <v>49</v>
      </c>
      <c r="F50" s="30" t="s">
        <v>240</v>
      </c>
      <c r="G50" s="31">
        <v>6300</v>
      </c>
      <c r="H50" s="31">
        <v>6300</v>
      </c>
      <c r="I50" s="26">
        <f t="shared" si="9"/>
        <v>0</v>
      </c>
      <c r="J50" s="33">
        <v>45961</v>
      </c>
      <c r="K50" s="27" t="s">
        <v>11</v>
      </c>
      <c r="L50" s="8"/>
    </row>
    <row r="51" spans="2:12" s="4" customFormat="1" x14ac:dyDescent="0.25">
      <c r="B51" s="30" t="s">
        <v>104</v>
      </c>
      <c r="C51" s="36">
        <f t="shared" si="7"/>
        <v>45944</v>
      </c>
      <c r="D51" s="30" t="s">
        <v>151</v>
      </c>
      <c r="E51" s="30" t="s">
        <v>182</v>
      </c>
      <c r="F51" s="30" t="s">
        <v>241</v>
      </c>
      <c r="G51" s="31">
        <v>48400</v>
      </c>
      <c r="H51" s="31">
        <v>48400</v>
      </c>
      <c r="I51" s="26">
        <f t="shared" si="9"/>
        <v>0</v>
      </c>
      <c r="J51" s="33">
        <v>45961</v>
      </c>
      <c r="K51" s="27" t="s">
        <v>11</v>
      </c>
      <c r="L51" s="8"/>
    </row>
    <row r="52" spans="2:12" s="4" customFormat="1" x14ac:dyDescent="0.25">
      <c r="B52" s="30" t="s">
        <v>105</v>
      </c>
      <c r="C52" s="36">
        <f t="shared" si="7"/>
        <v>45944</v>
      </c>
      <c r="D52" s="30" t="s">
        <v>151</v>
      </c>
      <c r="E52" s="30" t="s">
        <v>182</v>
      </c>
      <c r="F52" s="30" t="s">
        <v>242</v>
      </c>
      <c r="G52" s="31">
        <v>48400</v>
      </c>
      <c r="H52" s="31">
        <v>48400</v>
      </c>
      <c r="I52" s="26">
        <f t="shared" si="9"/>
        <v>0</v>
      </c>
      <c r="J52" s="33">
        <v>45961</v>
      </c>
      <c r="K52" s="34" t="s">
        <v>11</v>
      </c>
      <c r="L52" s="8"/>
    </row>
    <row r="53" spans="2:12" s="4" customFormat="1" x14ac:dyDescent="0.25">
      <c r="B53" s="30" t="s">
        <v>106</v>
      </c>
      <c r="C53" s="36">
        <f t="shared" si="7"/>
        <v>45944</v>
      </c>
      <c r="D53" s="30" t="s">
        <v>151</v>
      </c>
      <c r="E53" s="30" t="s">
        <v>182</v>
      </c>
      <c r="F53" s="30" t="s">
        <v>243</v>
      </c>
      <c r="G53" s="31">
        <v>48400</v>
      </c>
      <c r="H53" s="31">
        <v>48400</v>
      </c>
      <c r="I53" s="32">
        <f>+G53-H53</f>
        <v>0</v>
      </c>
      <c r="J53" s="33">
        <v>45961</v>
      </c>
      <c r="K53" s="34" t="s">
        <v>11</v>
      </c>
      <c r="L53" s="8"/>
    </row>
    <row r="54" spans="2:12" s="4" customFormat="1" x14ac:dyDescent="0.25">
      <c r="B54" s="30" t="s">
        <v>107</v>
      </c>
      <c r="C54" s="36">
        <f>DATE(2025,10,16)</f>
        <v>45946</v>
      </c>
      <c r="D54" s="30" t="s">
        <v>152</v>
      </c>
      <c r="E54" s="30" t="s">
        <v>183</v>
      </c>
      <c r="F54" s="30" t="s">
        <v>244</v>
      </c>
      <c r="G54" s="31">
        <v>59000</v>
      </c>
      <c r="H54" s="31">
        <v>59000</v>
      </c>
      <c r="I54" s="26">
        <f>+G54-H54</f>
        <v>0</v>
      </c>
      <c r="J54" s="33">
        <v>45961</v>
      </c>
      <c r="K54" s="27" t="s">
        <v>11</v>
      </c>
      <c r="L54" s="8"/>
    </row>
    <row r="55" spans="2:12" s="4" customFormat="1" x14ac:dyDescent="0.25">
      <c r="B55" s="30" t="s">
        <v>108</v>
      </c>
      <c r="C55" s="36">
        <f>DATE(2025,10,16)</f>
        <v>45946</v>
      </c>
      <c r="D55" s="30" t="s">
        <v>38</v>
      </c>
      <c r="E55" s="30" t="s">
        <v>40</v>
      </c>
      <c r="F55" s="30" t="s">
        <v>245</v>
      </c>
      <c r="G55" s="31">
        <v>1355.8</v>
      </c>
      <c r="H55" s="31">
        <v>1355.8</v>
      </c>
      <c r="I55" s="26">
        <f t="shared" ref="I55:I59" si="10">+G55-H55</f>
        <v>0</v>
      </c>
      <c r="J55" s="33">
        <v>45961</v>
      </c>
      <c r="K55" s="27" t="s">
        <v>11</v>
      </c>
      <c r="L55" s="8"/>
    </row>
    <row r="56" spans="2:12" s="4" customFormat="1" x14ac:dyDescent="0.25">
      <c r="B56" s="30" t="s">
        <v>109</v>
      </c>
      <c r="C56" s="36">
        <f>DATE(2025,10,20)</f>
        <v>45950</v>
      </c>
      <c r="D56" s="30" t="s">
        <v>152</v>
      </c>
      <c r="E56" s="30" t="s">
        <v>183</v>
      </c>
      <c r="F56" s="30" t="s">
        <v>269</v>
      </c>
      <c r="G56" s="31">
        <v>1498906.52</v>
      </c>
      <c r="H56" s="31">
        <v>1498906.52</v>
      </c>
      <c r="I56" s="26">
        <f t="shared" si="10"/>
        <v>0</v>
      </c>
      <c r="J56" s="33">
        <v>45961</v>
      </c>
      <c r="K56" s="34" t="s">
        <v>11</v>
      </c>
      <c r="L56" s="8"/>
    </row>
    <row r="57" spans="2:12" s="4" customFormat="1" x14ac:dyDescent="0.25">
      <c r="B57" s="30" t="s">
        <v>110</v>
      </c>
      <c r="C57" s="36">
        <f>DATE(2025,10,17)</f>
        <v>45947</v>
      </c>
      <c r="D57" s="30" t="s">
        <v>23</v>
      </c>
      <c r="E57" s="30" t="s">
        <v>24</v>
      </c>
      <c r="F57" s="30" t="s">
        <v>246</v>
      </c>
      <c r="G57" s="31">
        <v>626545.23</v>
      </c>
      <c r="H57" s="31">
        <v>626545.23</v>
      </c>
      <c r="I57" s="26">
        <f t="shared" si="10"/>
        <v>0</v>
      </c>
      <c r="J57" s="33">
        <v>45961</v>
      </c>
      <c r="K57" s="27" t="s">
        <v>11</v>
      </c>
      <c r="L57" s="8"/>
    </row>
    <row r="58" spans="2:12" s="4" customFormat="1" x14ac:dyDescent="0.25">
      <c r="B58" s="30" t="s">
        <v>111</v>
      </c>
      <c r="C58" s="36">
        <f>DATE(2025,10,20)</f>
        <v>45950</v>
      </c>
      <c r="D58" s="30" t="s">
        <v>53</v>
      </c>
      <c r="E58" s="30" t="s">
        <v>55</v>
      </c>
      <c r="F58" s="30" t="s">
        <v>247</v>
      </c>
      <c r="G58" s="31">
        <v>13112.32</v>
      </c>
      <c r="H58" s="31">
        <v>13112.32</v>
      </c>
      <c r="I58" s="26">
        <f t="shared" si="10"/>
        <v>0</v>
      </c>
      <c r="J58" s="33">
        <v>45961</v>
      </c>
      <c r="K58" s="27" t="s">
        <v>11</v>
      </c>
      <c r="L58" s="8"/>
    </row>
    <row r="59" spans="2:12" s="4" customFormat="1" x14ac:dyDescent="0.25">
      <c r="B59" s="30" t="s">
        <v>112</v>
      </c>
      <c r="C59" s="36">
        <f>DATE(2025,10,20)</f>
        <v>45950</v>
      </c>
      <c r="D59" s="30" t="s">
        <v>12</v>
      </c>
      <c r="E59" s="30" t="s">
        <v>14</v>
      </c>
      <c r="F59" s="30" t="s">
        <v>248</v>
      </c>
      <c r="G59" s="31">
        <v>2226</v>
      </c>
      <c r="H59" s="31">
        <v>2226</v>
      </c>
      <c r="I59" s="26">
        <f t="shared" si="10"/>
        <v>0</v>
      </c>
      <c r="J59" s="33">
        <v>45961</v>
      </c>
      <c r="K59" s="34" t="s">
        <v>11</v>
      </c>
      <c r="L59" s="8"/>
    </row>
    <row r="60" spans="2:12" s="4" customFormat="1" x14ac:dyDescent="0.25">
      <c r="B60" s="30" t="s">
        <v>113</v>
      </c>
      <c r="C60" s="36">
        <f>DATE(2025,10,20)</f>
        <v>45950</v>
      </c>
      <c r="D60" s="30" t="s">
        <v>42</v>
      </c>
      <c r="E60" s="30" t="s">
        <v>44</v>
      </c>
      <c r="F60" s="30" t="s">
        <v>249</v>
      </c>
      <c r="G60" s="31">
        <v>360850.74</v>
      </c>
      <c r="H60" s="31">
        <v>360850.74</v>
      </c>
      <c r="I60" s="32">
        <f>+G60-H60</f>
        <v>0</v>
      </c>
      <c r="J60" s="33">
        <v>45961</v>
      </c>
      <c r="K60" s="34" t="s">
        <v>11</v>
      </c>
      <c r="L60" s="8"/>
    </row>
    <row r="61" spans="2:12" s="4" customFormat="1" x14ac:dyDescent="0.25">
      <c r="B61" s="30" t="s">
        <v>114</v>
      </c>
      <c r="C61" s="36">
        <f t="shared" ref="C61:C76" si="11">DATE(2025,10,27)</f>
        <v>45957</v>
      </c>
      <c r="D61" s="30" t="s">
        <v>153</v>
      </c>
      <c r="E61" s="30" t="s">
        <v>184</v>
      </c>
      <c r="F61" s="30" t="s">
        <v>250</v>
      </c>
      <c r="G61" s="31">
        <v>277500</v>
      </c>
      <c r="H61" s="31">
        <v>277500</v>
      </c>
      <c r="I61" s="26">
        <f>+G61-H61</f>
        <v>0</v>
      </c>
      <c r="J61" s="33">
        <v>45961</v>
      </c>
      <c r="K61" s="27" t="s">
        <v>11</v>
      </c>
      <c r="L61" s="8"/>
    </row>
    <row r="62" spans="2:12" s="4" customFormat="1" x14ac:dyDescent="0.25">
      <c r="B62" s="30" t="s">
        <v>115</v>
      </c>
      <c r="C62" s="36">
        <f t="shared" si="11"/>
        <v>45957</v>
      </c>
      <c r="D62" s="30" t="s">
        <v>154</v>
      </c>
      <c r="E62" s="30" t="s">
        <v>185</v>
      </c>
      <c r="F62" s="30" t="s">
        <v>250</v>
      </c>
      <c r="G62" s="31">
        <v>197500</v>
      </c>
      <c r="H62" s="31">
        <v>197500</v>
      </c>
      <c r="I62" s="26">
        <f t="shared" ref="I62:I66" si="12">+G62-H62</f>
        <v>0</v>
      </c>
      <c r="J62" s="33">
        <v>45961</v>
      </c>
      <c r="K62" s="27" t="s">
        <v>11</v>
      </c>
      <c r="L62" s="8"/>
    </row>
    <row r="63" spans="2:12" s="4" customFormat="1" x14ac:dyDescent="0.25">
      <c r="B63" s="30" t="s">
        <v>60</v>
      </c>
      <c r="C63" s="36">
        <f t="shared" si="11"/>
        <v>45957</v>
      </c>
      <c r="D63" s="30" t="s">
        <v>155</v>
      </c>
      <c r="E63" s="30" t="s">
        <v>186</v>
      </c>
      <c r="F63" s="30" t="s">
        <v>251</v>
      </c>
      <c r="G63" s="31">
        <v>127500</v>
      </c>
      <c r="H63" s="31">
        <v>127500</v>
      </c>
      <c r="I63" s="26">
        <f t="shared" si="12"/>
        <v>0</v>
      </c>
      <c r="J63" s="33">
        <v>45961</v>
      </c>
      <c r="K63" s="34" t="s">
        <v>11</v>
      </c>
      <c r="L63" s="8"/>
    </row>
    <row r="64" spans="2:12" s="4" customFormat="1" x14ac:dyDescent="0.25">
      <c r="B64" s="30" t="s">
        <v>116</v>
      </c>
      <c r="C64" s="36">
        <f t="shared" si="11"/>
        <v>45957</v>
      </c>
      <c r="D64" s="30" t="s">
        <v>155</v>
      </c>
      <c r="E64" s="30" t="s">
        <v>186</v>
      </c>
      <c r="F64" s="30" t="s">
        <v>252</v>
      </c>
      <c r="G64" s="31">
        <v>240000</v>
      </c>
      <c r="H64" s="31">
        <v>240000</v>
      </c>
      <c r="I64" s="26">
        <f t="shared" si="12"/>
        <v>0</v>
      </c>
      <c r="J64" s="33">
        <v>45961</v>
      </c>
      <c r="K64" s="27" t="s">
        <v>11</v>
      </c>
      <c r="L64" s="8"/>
    </row>
    <row r="65" spans="2:12" s="4" customFormat="1" x14ac:dyDescent="0.25">
      <c r="B65" s="30" t="s">
        <v>115</v>
      </c>
      <c r="C65" s="36">
        <f t="shared" si="11"/>
        <v>45957</v>
      </c>
      <c r="D65" s="30" t="s">
        <v>155</v>
      </c>
      <c r="E65" s="30" t="s">
        <v>186</v>
      </c>
      <c r="F65" s="30" t="s">
        <v>253</v>
      </c>
      <c r="G65" s="31">
        <v>163750</v>
      </c>
      <c r="H65" s="31">
        <v>163750</v>
      </c>
      <c r="I65" s="26">
        <f t="shared" si="12"/>
        <v>0</v>
      </c>
      <c r="J65" s="33">
        <v>45961</v>
      </c>
      <c r="K65" s="27" t="s">
        <v>11</v>
      </c>
      <c r="L65" s="8"/>
    </row>
    <row r="66" spans="2:12" s="4" customFormat="1" x14ac:dyDescent="0.25">
      <c r="B66" s="30" t="s">
        <v>60</v>
      </c>
      <c r="C66" s="36">
        <f t="shared" si="11"/>
        <v>45957</v>
      </c>
      <c r="D66" s="30" t="s">
        <v>156</v>
      </c>
      <c r="E66" s="30" t="s">
        <v>187</v>
      </c>
      <c r="F66" s="30" t="s">
        <v>251</v>
      </c>
      <c r="G66" s="31">
        <v>245000</v>
      </c>
      <c r="H66" s="31">
        <v>245000</v>
      </c>
      <c r="I66" s="26">
        <f t="shared" si="12"/>
        <v>0</v>
      </c>
      <c r="J66" s="33">
        <v>45961</v>
      </c>
      <c r="K66" s="34" t="s">
        <v>11</v>
      </c>
      <c r="L66" s="8"/>
    </row>
    <row r="67" spans="2:12" s="4" customFormat="1" x14ac:dyDescent="0.25">
      <c r="B67" s="30" t="s">
        <v>116</v>
      </c>
      <c r="C67" s="36">
        <f t="shared" si="11"/>
        <v>45957</v>
      </c>
      <c r="D67" s="30" t="s">
        <v>156</v>
      </c>
      <c r="E67" s="30" t="s">
        <v>187</v>
      </c>
      <c r="F67" s="30" t="s">
        <v>252</v>
      </c>
      <c r="G67" s="31">
        <v>307500</v>
      </c>
      <c r="H67" s="31">
        <v>307500</v>
      </c>
      <c r="I67" s="32">
        <f>+G67-H67</f>
        <v>0</v>
      </c>
      <c r="J67" s="33">
        <v>45961</v>
      </c>
      <c r="K67" s="34" t="s">
        <v>11</v>
      </c>
      <c r="L67" s="8"/>
    </row>
    <row r="68" spans="2:12" s="4" customFormat="1" x14ac:dyDescent="0.25">
      <c r="B68" s="30" t="s">
        <v>115</v>
      </c>
      <c r="C68" s="36">
        <f t="shared" si="11"/>
        <v>45957</v>
      </c>
      <c r="D68" s="30" t="s">
        <v>156</v>
      </c>
      <c r="E68" s="30" t="s">
        <v>187</v>
      </c>
      <c r="F68" s="30" t="s">
        <v>253</v>
      </c>
      <c r="G68" s="31">
        <v>166250</v>
      </c>
      <c r="H68" s="31">
        <v>166250</v>
      </c>
      <c r="I68" s="26">
        <f>+G68-H68</f>
        <v>0</v>
      </c>
      <c r="J68" s="33">
        <v>45961</v>
      </c>
      <c r="K68" s="27" t="s">
        <v>11</v>
      </c>
      <c r="L68" s="8"/>
    </row>
    <row r="69" spans="2:12" s="4" customFormat="1" x14ac:dyDescent="0.25">
      <c r="B69" s="30" t="s">
        <v>117</v>
      </c>
      <c r="C69" s="36">
        <f t="shared" si="11"/>
        <v>45957</v>
      </c>
      <c r="D69" s="30" t="s">
        <v>157</v>
      </c>
      <c r="E69" s="30" t="s">
        <v>188</v>
      </c>
      <c r="F69" s="30" t="s">
        <v>250</v>
      </c>
      <c r="G69" s="31">
        <v>251250</v>
      </c>
      <c r="H69" s="31">
        <v>251250</v>
      </c>
      <c r="I69" s="26">
        <f t="shared" ref="I69:I73" si="13">+G69-H69</f>
        <v>0</v>
      </c>
      <c r="J69" s="33">
        <v>45961</v>
      </c>
      <c r="K69" s="27" t="s">
        <v>11</v>
      </c>
      <c r="L69" s="8"/>
    </row>
    <row r="70" spans="2:12" s="4" customFormat="1" x14ac:dyDescent="0.25">
      <c r="B70" s="30" t="s">
        <v>118</v>
      </c>
      <c r="C70" s="36">
        <f t="shared" si="11"/>
        <v>45957</v>
      </c>
      <c r="D70" s="30" t="s">
        <v>158</v>
      </c>
      <c r="E70" s="30" t="s">
        <v>189</v>
      </c>
      <c r="F70" s="30" t="s">
        <v>250</v>
      </c>
      <c r="G70" s="31">
        <v>721250</v>
      </c>
      <c r="H70" s="31">
        <v>721250</v>
      </c>
      <c r="I70" s="26">
        <f t="shared" si="13"/>
        <v>0</v>
      </c>
      <c r="J70" s="33">
        <v>45961</v>
      </c>
      <c r="K70" s="34" t="s">
        <v>11</v>
      </c>
      <c r="L70" s="8"/>
    </row>
    <row r="71" spans="2:12" s="4" customFormat="1" x14ac:dyDescent="0.25">
      <c r="B71" s="30" t="s">
        <v>119</v>
      </c>
      <c r="C71" s="36">
        <f t="shared" si="11"/>
        <v>45957</v>
      </c>
      <c r="D71" s="30" t="s">
        <v>48</v>
      </c>
      <c r="E71" s="30" t="s">
        <v>52</v>
      </c>
      <c r="F71" s="30" t="s">
        <v>254</v>
      </c>
      <c r="G71" s="31">
        <v>177000</v>
      </c>
      <c r="H71" s="31">
        <v>177000</v>
      </c>
      <c r="I71" s="26">
        <f t="shared" si="13"/>
        <v>0</v>
      </c>
      <c r="J71" s="33">
        <v>45961</v>
      </c>
      <c r="K71" s="27" t="s">
        <v>11</v>
      </c>
      <c r="L71" s="8"/>
    </row>
    <row r="72" spans="2:12" s="4" customFormat="1" x14ac:dyDescent="0.25">
      <c r="B72" s="30" t="s">
        <v>120</v>
      </c>
      <c r="C72" s="36">
        <f t="shared" si="11"/>
        <v>45957</v>
      </c>
      <c r="D72" s="30" t="s">
        <v>159</v>
      </c>
      <c r="E72" s="30" t="s">
        <v>190</v>
      </c>
      <c r="F72" s="30" t="s">
        <v>255</v>
      </c>
      <c r="G72" s="31">
        <v>253750</v>
      </c>
      <c r="H72" s="31">
        <v>253750</v>
      </c>
      <c r="I72" s="26">
        <f t="shared" si="13"/>
        <v>0</v>
      </c>
      <c r="J72" s="33">
        <v>45961</v>
      </c>
      <c r="K72" s="27" t="s">
        <v>11</v>
      </c>
      <c r="L72" s="8"/>
    </row>
    <row r="73" spans="2:12" s="4" customFormat="1" x14ac:dyDescent="0.25">
      <c r="B73" s="30" t="s">
        <v>121</v>
      </c>
      <c r="C73" s="36">
        <f t="shared" si="11"/>
        <v>45957</v>
      </c>
      <c r="D73" s="30" t="s">
        <v>159</v>
      </c>
      <c r="E73" s="30" t="s">
        <v>190</v>
      </c>
      <c r="F73" s="30" t="s">
        <v>253</v>
      </c>
      <c r="G73" s="31">
        <v>95000</v>
      </c>
      <c r="H73" s="31">
        <v>95000</v>
      </c>
      <c r="I73" s="26">
        <f t="shared" si="13"/>
        <v>0</v>
      </c>
      <c r="J73" s="33">
        <v>45961</v>
      </c>
      <c r="K73" s="34" t="s">
        <v>11</v>
      </c>
      <c r="L73" s="8"/>
    </row>
    <row r="74" spans="2:12" s="4" customFormat="1" x14ac:dyDescent="0.25">
      <c r="B74" s="30" t="s">
        <v>122</v>
      </c>
      <c r="C74" s="36">
        <f t="shared" si="11"/>
        <v>45957</v>
      </c>
      <c r="D74" s="30" t="s">
        <v>160</v>
      </c>
      <c r="E74" s="30" t="s">
        <v>191</v>
      </c>
      <c r="F74" s="30" t="s">
        <v>250</v>
      </c>
      <c r="G74" s="31">
        <v>727500</v>
      </c>
      <c r="H74" s="31">
        <v>727500</v>
      </c>
      <c r="I74" s="32">
        <f>+G74-H74</f>
        <v>0</v>
      </c>
      <c r="J74" s="33">
        <v>45961</v>
      </c>
      <c r="K74" s="34" t="s">
        <v>11</v>
      </c>
      <c r="L74" s="8"/>
    </row>
    <row r="75" spans="2:12" s="4" customFormat="1" x14ac:dyDescent="0.25">
      <c r="B75" s="30" t="s">
        <v>120</v>
      </c>
      <c r="C75" s="36">
        <f t="shared" si="11"/>
        <v>45957</v>
      </c>
      <c r="D75" s="30" t="s">
        <v>161</v>
      </c>
      <c r="E75" s="30" t="s">
        <v>192</v>
      </c>
      <c r="F75" s="30" t="s">
        <v>250</v>
      </c>
      <c r="G75" s="31">
        <v>556250</v>
      </c>
      <c r="H75" s="31">
        <v>556250</v>
      </c>
      <c r="I75" s="26">
        <f>+G75-H75</f>
        <v>0</v>
      </c>
      <c r="J75" s="33">
        <v>45961</v>
      </c>
      <c r="K75" s="27" t="s">
        <v>11</v>
      </c>
      <c r="L75" s="8"/>
    </row>
    <row r="76" spans="2:12" s="4" customFormat="1" x14ac:dyDescent="0.25">
      <c r="B76" s="30" t="s">
        <v>123</v>
      </c>
      <c r="C76" s="36">
        <f t="shared" si="11"/>
        <v>45957</v>
      </c>
      <c r="D76" s="30" t="s">
        <v>162</v>
      </c>
      <c r="E76" s="30" t="s">
        <v>193</v>
      </c>
      <c r="F76" s="30" t="s">
        <v>250</v>
      </c>
      <c r="G76" s="31">
        <v>230000</v>
      </c>
      <c r="H76" s="31">
        <v>230000</v>
      </c>
      <c r="I76" s="26">
        <f t="shared" ref="I76:I80" si="14">+G76-H76</f>
        <v>0</v>
      </c>
      <c r="J76" s="33">
        <v>45961</v>
      </c>
      <c r="K76" s="27" t="s">
        <v>11</v>
      </c>
      <c r="L76" s="8"/>
    </row>
    <row r="77" spans="2:12" s="4" customFormat="1" x14ac:dyDescent="0.25">
      <c r="B77" s="30" t="s">
        <v>58</v>
      </c>
      <c r="C77" s="36">
        <f t="shared" ref="C77:C87" si="15">DATE(2025,10,28)</f>
        <v>45958</v>
      </c>
      <c r="D77" s="30" t="s">
        <v>163</v>
      </c>
      <c r="E77" s="30" t="s">
        <v>194</v>
      </c>
      <c r="F77" s="30" t="s">
        <v>270</v>
      </c>
      <c r="G77" s="31">
        <v>33152.5</v>
      </c>
      <c r="H77" s="31">
        <v>33152.5</v>
      </c>
      <c r="I77" s="26">
        <f t="shared" si="14"/>
        <v>0</v>
      </c>
      <c r="J77" s="33">
        <v>45961</v>
      </c>
      <c r="K77" s="34" t="s">
        <v>11</v>
      </c>
      <c r="L77" s="8"/>
    </row>
    <row r="78" spans="2:12" s="4" customFormat="1" x14ac:dyDescent="0.25">
      <c r="B78" s="30" t="s">
        <v>124</v>
      </c>
      <c r="C78" s="36">
        <f t="shared" si="15"/>
        <v>45958</v>
      </c>
      <c r="D78" s="30" t="s">
        <v>163</v>
      </c>
      <c r="E78" s="30" t="s">
        <v>194</v>
      </c>
      <c r="F78" s="37" t="s">
        <v>256</v>
      </c>
      <c r="G78" s="31">
        <v>27904.639999999999</v>
      </c>
      <c r="H78" s="31">
        <v>27904.639999999999</v>
      </c>
      <c r="I78" s="26">
        <f t="shared" si="14"/>
        <v>0</v>
      </c>
      <c r="J78" s="33">
        <v>45961</v>
      </c>
      <c r="K78" s="27" t="s">
        <v>11</v>
      </c>
      <c r="L78" s="8"/>
    </row>
    <row r="79" spans="2:12" s="4" customFormat="1" x14ac:dyDescent="0.25">
      <c r="B79" s="30" t="s">
        <v>125</v>
      </c>
      <c r="C79" s="36">
        <f t="shared" si="15"/>
        <v>45958</v>
      </c>
      <c r="D79" s="30" t="s">
        <v>32</v>
      </c>
      <c r="E79" s="30" t="s">
        <v>36</v>
      </c>
      <c r="F79" s="30" t="s">
        <v>257</v>
      </c>
      <c r="G79" s="31">
        <v>13516.78</v>
      </c>
      <c r="H79" s="31">
        <v>13516.78</v>
      </c>
      <c r="I79" s="26">
        <f t="shared" si="14"/>
        <v>0</v>
      </c>
      <c r="J79" s="33">
        <v>45961</v>
      </c>
      <c r="K79" s="27" t="s">
        <v>11</v>
      </c>
      <c r="L79" s="8"/>
    </row>
    <row r="80" spans="2:12" s="4" customFormat="1" x14ac:dyDescent="0.25">
      <c r="B80" s="30" t="s">
        <v>126</v>
      </c>
      <c r="C80" s="36">
        <f t="shared" si="15"/>
        <v>45958</v>
      </c>
      <c r="D80" s="30" t="s">
        <v>37</v>
      </c>
      <c r="E80" s="30" t="s">
        <v>39</v>
      </c>
      <c r="F80" s="30" t="s">
        <v>258</v>
      </c>
      <c r="G80" s="31">
        <v>30149</v>
      </c>
      <c r="H80" s="31">
        <v>30149</v>
      </c>
      <c r="I80" s="26">
        <f t="shared" si="14"/>
        <v>0</v>
      </c>
      <c r="J80" s="33">
        <v>45961</v>
      </c>
      <c r="K80" s="34" t="s">
        <v>11</v>
      </c>
      <c r="L80" s="8"/>
    </row>
    <row r="81" spans="2:12" s="4" customFormat="1" x14ac:dyDescent="0.25">
      <c r="B81" s="30" t="s">
        <v>127</v>
      </c>
      <c r="C81" s="36">
        <f t="shared" si="15"/>
        <v>45958</v>
      </c>
      <c r="D81" s="30" t="s">
        <v>37</v>
      </c>
      <c r="E81" s="30" t="s">
        <v>39</v>
      </c>
      <c r="F81" s="30" t="s">
        <v>258</v>
      </c>
      <c r="G81" s="31">
        <v>48085</v>
      </c>
      <c r="H81" s="31">
        <v>48085</v>
      </c>
      <c r="I81" s="32">
        <f>+G81-H81</f>
        <v>0</v>
      </c>
      <c r="J81" s="33">
        <v>45961</v>
      </c>
      <c r="K81" s="34" t="s">
        <v>11</v>
      </c>
      <c r="L81" s="8"/>
    </row>
    <row r="82" spans="2:12" s="4" customFormat="1" x14ac:dyDescent="0.25">
      <c r="B82" s="30" t="s">
        <v>128</v>
      </c>
      <c r="C82" s="36">
        <f t="shared" si="15"/>
        <v>45958</v>
      </c>
      <c r="D82" s="30" t="s">
        <v>37</v>
      </c>
      <c r="E82" s="30" t="s">
        <v>39</v>
      </c>
      <c r="F82" s="30" t="s">
        <v>259</v>
      </c>
      <c r="G82" s="31">
        <v>55076.5</v>
      </c>
      <c r="H82" s="31">
        <v>55076.5</v>
      </c>
      <c r="I82" s="26">
        <f>+G82-H82</f>
        <v>0</v>
      </c>
      <c r="J82" s="33">
        <v>45961</v>
      </c>
      <c r="K82" s="27" t="s">
        <v>11</v>
      </c>
      <c r="L82" s="8"/>
    </row>
    <row r="83" spans="2:12" s="4" customFormat="1" x14ac:dyDescent="0.25">
      <c r="B83" s="30" t="s">
        <v>129</v>
      </c>
      <c r="C83" s="36">
        <f t="shared" si="15"/>
        <v>45958</v>
      </c>
      <c r="D83" s="30" t="s">
        <v>164</v>
      </c>
      <c r="E83" s="30" t="s">
        <v>195</v>
      </c>
      <c r="F83" s="30" t="s">
        <v>260</v>
      </c>
      <c r="G83" s="31">
        <v>245853</v>
      </c>
      <c r="H83" s="31">
        <v>245853</v>
      </c>
      <c r="I83" s="26">
        <f t="shared" ref="I83:I87" si="16">+G83-H83</f>
        <v>0</v>
      </c>
      <c r="J83" s="33">
        <v>45961</v>
      </c>
      <c r="K83" s="27" t="s">
        <v>11</v>
      </c>
      <c r="L83" s="8"/>
    </row>
    <row r="84" spans="2:12" s="4" customFormat="1" x14ac:dyDescent="0.25">
      <c r="B84" s="30" t="s">
        <v>130</v>
      </c>
      <c r="C84" s="36">
        <f t="shared" si="15"/>
        <v>45958</v>
      </c>
      <c r="D84" s="30" t="s">
        <v>165</v>
      </c>
      <c r="E84" s="30" t="s">
        <v>196</v>
      </c>
      <c r="F84" s="30" t="s">
        <v>261</v>
      </c>
      <c r="G84" s="31">
        <v>7080</v>
      </c>
      <c r="H84" s="31">
        <v>7080</v>
      </c>
      <c r="I84" s="26">
        <f t="shared" si="16"/>
        <v>0</v>
      </c>
      <c r="J84" s="33">
        <v>45961</v>
      </c>
      <c r="K84" s="34" t="s">
        <v>11</v>
      </c>
      <c r="L84" s="8"/>
    </row>
    <row r="85" spans="2:12" s="4" customFormat="1" x14ac:dyDescent="0.25">
      <c r="B85" s="30" t="s">
        <v>131</v>
      </c>
      <c r="C85" s="36">
        <f t="shared" si="15"/>
        <v>45958</v>
      </c>
      <c r="D85" s="30" t="s">
        <v>166</v>
      </c>
      <c r="E85" s="30" t="s">
        <v>197</v>
      </c>
      <c r="F85" s="37" t="s">
        <v>256</v>
      </c>
      <c r="G85" s="31">
        <v>105000.53</v>
      </c>
      <c r="H85" s="31">
        <v>105000.53</v>
      </c>
      <c r="I85" s="26">
        <f t="shared" si="16"/>
        <v>0</v>
      </c>
      <c r="J85" s="33">
        <v>45961</v>
      </c>
      <c r="K85" s="27" t="s">
        <v>11</v>
      </c>
      <c r="L85" s="8"/>
    </row>
    <row r="86" spans="2:12" s="4" customFormat="1" x14ac:dyDescent="0.25">
      <c r="B86" s="30" t="s">
        <v>132</v>
      </c>
      <c r="C86" s="36">
        <f t="shared" si="15"/>
        <v>45958</v>
      </c>
      <c r="D86" s="30" t="s">
        <v>167</v>
      </c>
      <c r="E86" s="30" t="s">
        <v>198</v>
      </c>
      <c r="F86" s="37" t="s">
        <v>262</v>
      </c>
      <c r="G86" s="31">
        <v>74959.5</v>
      </c>
      <c r="H86" s="31">
        <v>74959.5</v>
      </c>
      <c r="I86" s="26">
        <f t="shared" si="16"/>
        <v>0</v>
      </c>
      <c r="J86" s="33">
        <v>45961</v>
      </c>
      <c r="K86" s="27" t="s">
        <v>11</v>
      </c>
      <c r="L86" s="8"/>
    </row>
    <row r="87" spans="2:12" s="4" customFormat="1" x14ac:dyDescent="0.25">
      <c r="B87" s="30" t="s">
        <v>133</v>
      </c>
      <c r="C87" s="36">
        <f t="shared" si="15"/>
        <v>45958</v>
      </c>
      <c r="D87" s="30" t="s">
        <v>167</v>
      </c>
      <c r="E87" s="30" t="s">
        <v>198</v>
      </c>
      <c r="F87" s="37" t="s">
        <v>262</v>
      </c>
      <c r="G87" s="31">
        <v>147784</v>
      </c>
      <c r="H87" s="31">
        <v>147784</v>
      </c>
      <c r="I87" s="26">
        <f t="shared" si="16"/>
        <v>0</v>
      </c>
      <c r="J87" s="33">
        <v>45961</v>
      </c>
      <c r="K87" s="34" t="s">
        <v>11</v>
      </c>
      <c r="L87" s="8"/>
    </row>
    <row r="88" spans="2:12" s="4" customFormat="1" x14ac:dyDescent="0.25">
      <c r="B88" s="30" t="s">
        <v>134</v>
      </c>
      <c r="C88" s="36">
        <f t="shared" ref="C88:C100" si="17">DATE(2025,10,29)</f>
        <v>45959</v>
      </c>
      <c r="D88" s="30" t="s">
        <v>151</v>
      </c>
      <c r="E88" s="30" t="s">
        <v>182</v>
      </c>
      <c r="F88" s="30" t="s">
        <v>263</v>
      </c>
      <c r="G88" s="31">
        <v>8800</v>
      </c>
      <c r="H88" s="31">
        <v>8800</v>
      </c>
      <c r="I88" s="32">
        <f>+G88-H88</f>
        <v>0</v>
      </c>
      <c r="J88" s="33">
        <v>45961</v>
      </c>
      <c r="K88" s="34" t="s">
        <v>11</v>
      </c>
      <c r="L88" s="8"/>
    </row>
    <row r="89" spans="2:12" s="4" customFormat="1" x14ac:dyDescent="0.25">
      <c r="B89" s="30" t="s">
        <v>135</v>
      </c>
      <c r="C89" s="36">
        <f t="shared" si="17"/>
        <v>45959</v>
      </c>
      <c r="D89" s="30" t="s">
        <v>168</v>
      </c>
      <c r="E89" s="30" t="s">
        <v>199</v>
      </c>
      <c r="F89" s="30" t="s">
        <v>250</v>
      </c>
      <c r="G89" s="31">
        <v>716500</v>
      </c>
      <c r="H89" s="31">
        <v>716500</v>
      </c>
      <c r="I89" s="26">
        <f>+G89-H89</f>
        <v>0</v>
      </c>
      <c r="J89" s="33">
        <v>45961</v>
      </c>
      <c r="K89" s="27" t="s">
        <v>11</v>
      </c>
      <c r="L89" s="8"/>
    </row>
    <row r="90" spans="2:12" s="4" customFormat="1" x14ac:dyDescent="0.25">
      <c r="B90" s="30" t="s">
        <v>136</v>
      </c>
      <c r="C90" s="36">
        <f t="shared" si="17"/>
        <v>45959</v>
      </c>
      <c r="D90" s="30" t="s">
        <v>169</v>
      </c>
      <c r="E90" s="30" t="s">
        <v>200</v>
      </c>
      <c r="F90" s="30" t="s">
        <v>264</v>
      </c>
      <c r="G90" s="31">
        <v>393750</v>
      </c>
      <c r="H90" s="31">
        <v>393750</v>
      </c>
      <c r="I90" s="26">
        <f t="shared" ref="I90:I94" si="18">+G90-H90</f>
        <v>0</v>
      </c>
      <c r="J90" s="33">
        <v>45961</v>
      </c>
      <c r="K90" s="27" t="s">
        <v>11</v>
      </c>
      <c r="L90" s="8"/>
    </row>
    <row r="91" spans="2:12" s="4" customFormat="1" x14ac:dyDescent="0.25">
      <c r="B91" s="30" t="s">
        <v>137</v>
      </c>
      <c r="C91" s="36">
        <f t="shared" si="17"/>
        <v>45959</v>
      </c>
      <c r="D91" s="30" t="s">
        <v>157</v>
      </c>
      <c r="E91" s="30" t="s">
        <v>188</v>
      </c>
      <c r="F91" s="30" t="s">
        <v>268</v>
      </c>
      <c r="G91" s="31">
        <v>292500</v>
      </c>
      <c r="H91" s="31">
        <v>292500</v>
      </c>
      <c r="I91" s="26">
        <f t="shared" si="18"/>
        <v>0</v>
      </c>
      <c r="J91" s="33">
        <v>45961</v>
      </c>
      <c r="K91" s="34" t="s">
        <v>11</v>
      </c>
      <c r="L91" s="8"/>
    </row>
    <row r="92" spans="2:12" s="4" customFormat="1" x14ac:dyDescent="0.25">
      <c r="B92" s="30" t="s">
        <v>138</v>
      </c>
      <c r="C92" s="36">
        <f t="shared" si="17"/>
        <v>45959</v>
      </c>
      <c r="D92" s="30" t="s">
        <v>157</v>
      </c>
      <c r="E92" s="30" t="s">
        <v>188</v>
      </c>
      <c r="F92" s="30" t="s">
        <v>267</v>
      </c>
      <c r="G92" s="31">
        <v>168750</v>
      </c>
      <c r="H92" s="31">
        <v>168750</v>
      </c>
      <c r="I92" s="26">
        <f t="shared" si="18"/>
        <v>0</v>
      </c>
      <c r="J92" s="33">
        <v>45961</v>
      </c>
      <c r="K92" s="27" t="s">
        <v>11</v>
      </c>
      <c r="L92" s="8"/>
    </row>
    <row r="93" spans="2:12" s="4" customFormat="1" x14ac:dyDescent="0.25">
      <c r="B93" s="30" t="s">
        <v>139</v>
      </c>
      <c r="C93" s="36">
        <f t="shared" si="17"/>
        <v>45959</v>
      </c>
      <c r="D93" s="30" t="s">
        <v>170</v>
      </c>
      <c r="E93" s="30" t="s">
        <v>201</v>
      </c>
      <c r="F93" s="30" t="s">
        <v>271</v>
      </c>
      <c r="G93" s="31">
        <v>230000</v>
      </c>
      <c r="H93" s="31">
        <v>230000</v>
      </c>
      <c r="I93" s="26">
        <f t="shared" si="18"/>
        <v>0</v>
      </c>
      <c r="J93" s="33">
        <v>45961</v>
      </c>
      <c r="K93" s="27" t="s">
        <v>11</v>
      </c>
      <c r="L93" s="8"/>
    </row>
    <row r="94" spans="2:12" s="4" customFormat="1" x14ac:dyDescent="0.25">
      <c r="B94" s="30" t="s">
        <v>122</v>
      </c>
      <c r="C94" s="36">
        <f t="shared" si="17"/>
        <v>45959</v>
      </c>
      <c r="D94" s="30" t="s">
        <v>171</v>
      </c>
      <c r="E94" s="30" t="s">
        <v>202</v>
      </c>
      <c r="F94" s="30" t="s">
        <v>250</v>
      </c>
      <c r="G94" s="31">
        <v>219375</v>
      </c>
      <c r="H94" s="31">
        <v>219375</v>
      </c>
      <c r="I94" s="26">
        <f t="shared" si="18"/>
        <v>0</v>
      </c>
      <c r="J94" s="33">
        <v>45961</v>
      </c>
      <c r="K94" s="34" t="s">
        <v>11</v>
      </c>
      <c r="L94" s="8"/>
    </row>
    <row r="95" spans="2:12" s="4" customFormat="1" x14ac:dyDescent="0.25">
      <c r="B95" s="30" t="s">
        <v>140</v>
      </c>
      <c r="C95" s="36">
        <f t="shared" si="17"/>
        <v>45959</v>
      </c>
      <c r="D95" s="30" t="s">
        <v>171</v>
      </c>
      <c r="E95" s="30" t="s">
        <v>202</v>
      </c>
      <c r="F95" s="30" t="s">
        <v>265</v>
      </c>
      <c r="G95" s="31">
        <v>40000</v>
      </c>
      <c r="H95" s="31">
        <v>40000</v>
      </c>
      <c r="I95" s="32">
        <f>+G95-H95</f>
        <v>0</v>
      </c>
      <c r="J95" s="33">
        <v>45961</v>
      </c>
      <c r="K95" s="34" t="s">
        <v>11</v>
      </c>
      <c r="L95" s="8"/>
    </row>
    <row r="96" spans="2:12" s="4" customFormat="1" x14ac:dyDescent="0.25">
      <c r="B96" s="30" t="s">
        <v>141</v>
      </c>
      <c r="C96" s="36">
        <f t="shared" si="17"/>
        <v>45959</v>
      </c>
      <c r="D96" s="30" t="s">
        <v>172</v>
      </c>
      <c r="E96" s="30" t="s">
        <v>203</v>
      </c>
      <c r="F96" s="30" t="s">
        <v>250</v>
      </c>
      <c r="G96" s="31">
        <v>200000</v>
      </c>
      <c r="H96" s="31">
        <v>200000</v>
      </c>
      <c r="I96" s="26">
        <f>+G96-H96</f>
        <v>0</v>
      </c>
      <c r="J96" s="33">
        <v>45961</v>
      </c>
      <c r="K96" s="27" t="s">
        <v>11</v>
      </c>
      <c r="L96" s="8"/>
    </row>
    <row r="97" spans="2:12" s="4" customFormat="1" x14ac:dyDescent="0.25">
      <c r="B97" s="30" t="s">
        <v>142</v>
      </c>
      <c r="C97" s="36">
        <f t="shared" si="17"/>
        <v>45959</v>
      </c>
      <c r="D97" s="30" t="s">
        <v>173</v>
      </c>
      <c r="E97" s="30" t="s">
        <v>204</v>
      </c>
      <c r="F97" s="30" t="s">
        <v>250</v>
      </c>
      <c r="G97" s="31">
        <v>154250</v>
      </c>
      <c r="H97" s="31">
        <v>154250</v>
      </c>
      <c r="I97" s="26">
        <f t="shared" ref="I97:I101" si="19">+G97-H97</f>
        <v>0</v>
      </c>
      <c r="J97" s="33">
        <v>45961</v>
      </c>
      <c r="K97" s="27" t="s">
        <v>11</v>
      </c>
      <c r="L97" s="8"/>
    </row>
    <row r="98" spans="2:12" s="4" customFormat="1" x14ac:dyDescent="0.25">
      <c r="B98" s="30" t="s">
        <v>59</v>
      </c>
      <c r="C98" s="36">
        <f t="shared" si="17"/>
        <v>45959</v>
      </c>
      <c r="D98" s="30" t="s">
        <v>174</v>
      </c>
      <c r="E98" s="30" t="s">
        <v>205</v>
      </c>
      <c r="F98" s="30" t="s">
        <v>266</v>
      </c>
      <c r="G98" s="31">
        <v>70000</v>
      </c>
      <c r="H98" s="31">
        <v>70000</v>
      </c>
      <c r="I98" s="26">
        <f t="shared" si="19"/>
        <v>0</v>
      </c>
      <c r="J98" s="33">
        <v>45961</v>
      </c>
      <c r="K98" s="34" t="s">
        <v>11</v>
      </c>
      <c r="L98" s="8"/>
    </row>
    <row r="99" spans="2:12" s="4" customFormat="1" x14ac:dyDescent="0.25">
      <c r="B99" s="30" t="s">
        <v>143</v>
      </c>
      <c r="C99" s="36">
        <f t="shared" si="17"/>
        <v>45959</v>
      </c>
      <c r="D99" s="30" t="s">
        <v>174</v>
      </c>
      <c r="E99" s="30" t="s">
        <v>205</v>
      </c>
      <c r="F99" s="30" t="s">
        <v>250</v>
      </c>
      <c r="G99" s="31">
        <v>219375</v>
      </c>
      <c r="H99" s="31">
        <v>219375</v>
      </c>
      <c r="I99" s="26">
        <f t="shared" si="19"/>
        <v>0</v>
      </c>
      <c r="J99" s="33">
        <v>45961</v>
      </c>
      <c r="K99" s="27" t="s">
        <v>11</v>
      </c>
      <c r="L99" s="8"/>
    </row>
    <row r="100" spans="2:12" s="4" customFormat="1" x14ac:dyDescent="0.25">
      <c r="B100" s="30" t="s">
        <v>144</v>
      </c>
      <c r="C100" s="36">
        <f t="shared" si="17"/>
        <v>45959</v>
      </c>
      <c r="D100" s="30" t="s">
        <v>175</v>
      </c>
      <c r="E100" s="30" t="s">
        <v>206</v>
      </c>
      <c r="F100" s="30" t="s">
        <v>250</v>
      </c>
      <c r="G100" s="31">
        <v>301250</v>
      </c>
      <c r="H100" s="31">
        <v>301250</v>
      </c>
      <c r="I100" s="26">
        <f t="shared" si="19"/>
        <v>0</v>
      </c>
      <c r="J100" s="33">
        <v>45961</v>
      </c>
      <c r="K100" s="27" t="s">
        <v>11</v>
      </c>
      <c r="L100" s="8"/>
    </row>
    <row r="101" spans="2:12" s="4" customFormat="1" x14ac:dyDescent="0.25">
      <c r="B101" s="30" t="s">
        <v>145</v>
      </c>
      <c r="C101" s="36">
        <f>DATE(2025,10,30)</f>
        <v>45960</v>
      </c>
      <c r="D101" s="30" t="s">
        <v>176</v>
      </c>
      <c r="E101" s="30" t="s">
        <v>207</v>
      </c>
      <c r="F101" s="30" t="s">
        <v>250</v>
      </c>
      <c r="G101" s="31">
        <v>462750</v>
      </c>
      <c r="H101" s="31">
        <v>462750</v>
      </c>
      <c r="I101" s="26">
        <f t="shared" si="19"/>
        <v>0</v>
      </c>
      <c r="J101" s="33">
        <v>45961</v>
      </c>
      <c r="K101" s="34" t="s">
        <v>11</v>
      </c>
      <c r="L101" s="8"/>
    </row>
    <row r="102" spans="2:12" x14ac:dyDescent="0.25">
      <c r="B102" s="46"/>
      <c r="C102" s="46"/>
      <c r="D102" s="46"/>
      <c r="E102" s="46"/>
      <c r="F102" s="24"/>
      <c r="G102" s="25">
        <f>SUM(G11:G101)</f>
        <v>14746964.959999999</v>
      </c>
      <c r="H102" s="25">
        <f>SUM(H11:H101)</f>
        <v>14746964.959999999</v>
      </c>
      <c r="I102" s="28">
        <f>-H111</f>
        <v>0</v>
      </c>
      <c r="J102" s="29"/>
      <c r="K102" s="29"/>
      <c r="L102" s="9"/>
    </row>
    <row r="103" spans="2:12" x14ac:dyDescent="0.25">
      <c r="B103" s="15"/>
      <c r="C103" s="16"/>
      <c r="D103" s="16"/>
      <c r="E103" s="15"/>
      <c r="F103" s="15"/>
      <c r="G103" s="10"/>
      <c r="H103" s="11"/>
      <c r="I103" s="12"/>
      <c r="J103" s="12"/>
      <c r="K103" s="12"/>
      <c r="L103" s="9"/>
    </row>
    <row r="104" spans="2:12" s="5" customFormat="1" x14ac:dyDescent="0.25">
      <c r="B104" s="17"/>
      <c r="C104" s="18"/>
      <c r="D104" s="18"/>
      <c r="E104" s="19"/>
      <c r="F104" s="20"/>
      <c r="G104" s="13"/>
      <c r="H104" s="9"/>
      <c r="I104" s="14"/>
      <c r="J104" s="14"/>
      <c r="K104" s="14"/>
      <c r="L104" s="9"/>
    </row>
    <row r="105" spans="2:12" s="5" customFormat="1" x14ac:dyDescent="0.25">
      <c r="B105" s="17"/>
      <c r="C105" s="18"/>
      <c r="D105" s="18"/>
      <c r="E105" s="19"/>
      <c r="F105" s="20"/>
      <c r="G105" s="13"/>
      <c r="H105" s="9"/>
      <c r="I105" s="14"/>
      <c r="J105" s="14"/>
      <c r="K105" s="14"/>
      <c r="L105" s="9"/>
    </row>
    <row r="106" spans="2:12" s="5" customFormat="1" x14ac:dyDescent="0.25">
      <c r="B106" s="47" t="s">
        <v>275</v>
      </c>
      <c r="C106" s="47"/>
      <c r="D106" s="47"/>
      <c r="E106" s="47"/>
      <c r="F106" s="41" t="s">
        <v>63</v>
      </c>
      <c r="G106" s="41"/>
      <c r="H106" s="41"/>
      <c r="I106" s="41"/>
      <c r="J106" s="41"/>
      <c r="K106" s="41"/>
      <c r="L106" s="9"/>
    </row>
    <row r="107" spans="2:12" s="5" customFormat="1" x14ac:dyDescent="0.25">
      <c r="B107" s="39" t="s">
        <v>276</v>
      </c>
      <c r="C107" s="40"/>
      <c r="D107" s="40"/>
      <c r="E107" s="40"/>
      <c r="F107" s="42" t="s">
        <v>274</v>
      </c>
      <c r="G107" s="42"/>
      <c r="H107" s="42"/>
      <c r="I107" s="42"/>
      <c r="J107" s="42"/>
      <c r="K107" s="42"/>
      <c r="L107" s="9"/>
    </row>
    <row r="113" spans="1:14" s="5" customFormat="1" x14ac:dyDescent="0.25">
      <c r="A113" s="1"/>
      <c r="B113" s="6"/>
      <c r="E113" s="6"/>
      <c r="F113" s="1"/>
      <c r="G113" s="1"/>
      <c r="H113" s="1"/>
      <c r="L113" s="1"/>
      <c r="M113" s="1"/>
      <c r="N113" s="1"/>
    </row>
    <row r="114" spans="1:14" s="5" customFormat="1" x14ac:dyDescent="0.25">
      <c r="A114" s="1"/>
      <c r="B114" s="6"/>
      <c r="E114" s="6"/>
      <c r="F114" s="1"/>
      <c r="G114" s="1"/>
      <c r="H114" s="1"/>
      <c r="L114" s="1"/>
      <c r="M114" s="1"/>
      <c r="N114" s="1"/>
    </row>
    <row r="115" spans="1:14" s="5" customFormat="1" x14ac:dyDescent="0.25">
      <c r="A115" s="1"/>
      <c r="B115" s="6"/>
      <c r="E115" s="6"/>
      <c r="F115" s="1"/>
      <c r="G115" s="1"/>
      <c r="H115" s="1"/>
      <c r="L115" s="1"/>
      <c r="M115" s="1"/>
      <c r="N115" s="1"/>
    </row>
    <row r="116" spans="1:14" s="5" customFormat="1" x14ac:dyDescent="0.25">
      <c r="A116" s="1"/>
      <c r="B116" s="6"/>
      <c r="E116" s="6"/>
      <c r="F116" s="1"/>
      <c r="G116" s="1"/>
      <c r="H116" s="1"/>
      <c r="L116" s="1"/>
      <c r="M116" s="1"/>
      <c r="N116" s="1"/>
    </row>
    <row r="117" spans="1:14" s="5" customFormat="1" x14ac:dyDescent="0.25">
      <c r="A117" s="1"/>
      <c r="B117" s="6"/>
      <c r="E117" s="6"/>
      <c r="F117" s="1"/>
      <c r="G117" s="1"/>
      <c r="H117" s="1"/>
      <c r="L117" s="1"/>
      <c r="M117" s="1"/>
      <c r="N117" s="1"/>
    </row>
    <row r="118" spans="1:14" s="5" customFormat="1" x14ac:dyDescent="0.25">
      <c r="A118" s="1"/>
      <c r="B118" s="6"/>
      <c r="E118" s="6"/>
      <c r="F118" s="1"/>
      <c r="G118" s="1"/>
      <c r="H118" s="1"/>
      <c r="L118" s="1"/>
      <c r="M118" s="1"/>
      <c r="N118" s="1"/>
    </row>
    <row r="119" spans="1:14" s="5" customFormat="1" x14ac:dyDescent="0.25">
      <c r="A119" s="1"/>
      <c r="B119" s="6"/>
      <c r="E119" s="6"/>
      <c r="F119" s="1"/>
      <c r="G119" s="1"/>
      <c r="H119" s="1"/>
      <c r="L119" s="1"/>
      <c r="M119" s="1"/>
      <c r="N119" s="1"/>
    </row>
    <row r="120" spans="1:14" s="5" customFormat="1" x14ac:dyDescent="0.25">
      <c r="A120" s="1"/>
      <c r="B120" s="6"/>
      <c r="E120" s="6"/>
      <c r="F120" s="1"/>
      <c r="G120" s="1"/>
      <c r="H120" s="1"/>
      <c r="L120" s="1"/>
      <c r="M120" s="1"/>
      <c r="N120" s="1"/>
    </row>
    <row r="121" spans="1:14" s="5" customFormat="1" x14ac:dyDescent="0.25">
      <c r="A121" s="1"/>
      <c r="B121" s="6"/>
      <c r="E121" s="6"/>
      <c r="F121" s="1"/>
      <c r="G121" s="1"/>
      <c r="H121" s="1"/>
      <c r="L121" s="1"/>
      <c r="M121" s="1"/>
      <c r="N121" s="1"/>
    </row>
    <row r="122" spans="1:14" s="5" customFormat="1" x14ac:dyDescent="0.25">
      <c r="A122" s="1"/>
      <c r="B122" s="6"/>
      <c r="E122" s="6"/>
      <c r="F122" s="1"/>
      <c r="G122" s="1"/>
      <c r="H122" s="1"/>
      <c r="L122" s="1"/>
      <c r="M122" s="1"/>
      <c r="N122" s="1"/>
    </row>
    <row r="123" spans="1:14" s="5" customFormat="1" x14ac:dyDescent="0.25">
      <c r="A123" s="1"/>
      <c r="B123" s="6"/>
      <c r="E123" s="6"/>
      <c r="F123" s="1"/>
      <c r="G123" s="1"/>
      <c r="H123" s="1"/>
      <c r="L123" s="1"/>
      <c r="M123" s="1"/>
      <c r="N123" s="1"/>
    </row>
    <row r="124" spans="1:14" s="5" customFormat="1" x14ac:dyDescent="0.25">
      <c r="A124" s="1"/>
      <c r="B124" s="6"/>
      <c r="E124" s="6"/>
      <c r="F124" s="1"/>
      <c r="G124" s="1"/>
      <c r="H124" s="1"/>
      <c r="L124" s="1"/>
      <c r="M124" s="1"/>
      <c r="N124" s="1"/>
    </row>
    <row r="125" spans="1:14" s="5" customFormat="1" x14ac:dyDescent="0.25">
      <c r="A125" s="1"/>
      <c r="B125" s="6"/>
      <c r="E125" s="6"/>
      <c r="F125" s="1"/>
      <c r="G125" s="1"/>
      <c r="H125" s="1"/>
      <c r="L125" s="1"/>
      <c r="M125" s="1"/>
      <c r="N125" s="1"/>
    </row>
    <row r="126" spans="1:14" s="5" customFormat="1" x14ac:dyDescent="0.25">
      <c r="A126" s="1"/>
      <c r="B126" s="6"/>
      <c r="E126" s="6"/>
      <c r="F126" s="1"/>
      <c r="G126" s="1"/>
      <c r="H126" s="1"/>
      <c r="L126" s="1"/>
      <c r="M126" s="1"/>
      <c r="N126" s="1"/>
    </row>
    <row r="127" spans="1:14" s="5" customFormat="1" x14ac:dyDescent="0.25">
      <c r="A127" s="1"/>
      <c r="B127" s="6"/>
      <c r="E127" s="6"/>
      <c r="F127" s="1"/>
      <c r="G127" s="1"/>
      <c r="H127" s="1"/>
      <c r="L127" s="1"/>
      <c r="M127" s="1"/>
      <c r="N127" s="1"/>
    </row>
    <row r="128" spans="1:14" s="5" customFormat="1" x14ac:dyDescent="0.25">
      <c r="A128" s="1"/>
      <c r="B128" s="6"/>
      <c r="E128" s="6"/>
      <c r="F128" s="1"/>
      <c r="G128" s="1"/>
      <c r="H128" s="1"/>
      <c r="L128" s="1"/>
      <c r="M128" s="1"/>
      <c r="N128" s="1"/>
    </row>
    <row r="129" spans="1:14" s="5" customFormat="1" x14ac:dyDescent="0.25">
      <c r="A129" s="1"/>
      <c r="B129" s="6"/>
      <c r="E129" s="6"/>
      <c r="F129" s="1"/>
      <c r="G129" s="1"/>
      <c r="H129" s="1"/>
      <c r="L129" s="1"/>
      <c r="M129" s="1"/>
      <c r="N129" s="1"/>
    </row>
    <row r="130" spans="1:14" s="5" customFormat="1" x14ac:dyDescent="0.25">
      <c r="A130" s="1"/>
      <c r="B130" s="6"/>
      <c r="E130" s="6"/>
      <c r="F130" s="1"/>
      <c r="G130" s="1"/>
      <c r="H130" s="1"/>
      <c r="L130" s="1"/>
      <c r="M130" s="1"/>
      <c r="N130" s="1"/>
    </row>
    <row r="131" spans="1:14" s="5" customFormat="1" x14ac:dyDescent="0.25">
      <c r="A131" s="1"/>
      <c r="B131" s="6"/>
      <c r="E131" s="6"/>
      <c r="F131" s="1"/>
      <c r="G131" s="1"/>
      <c r="H131" s="1"/>
      <c r="L131" s="1"/>
      <c r="M131" s="1"/>
      <c r="N131" s="1"/>
    </row>
    <row r="132" spans="1:14" s="5" customFormat="1" x14ac:dyDescent="0.25">
      <c r="A132" s="1"/>
      <c r="B132" s="6"/>
      <c r="E132" s="6"/>
      <c r="F132" s="1"/>
      <c r="G132" s="1"/>
      <c r="H132" s="1"/>
      <c r="L132" s="1"/>
      <c r="M132" s="1"/>
      <c r="N132" s="1"/>
    </row>
    <row r="133" spans="1:14" s="5" customFormat="1" x14ac:dyDescent="0.25">
      <c r="A133" s="1"/>
      <c r="B133" s="6"/>
      <c r="E133" s="6"/>
      <c r="F133" s="1"/>
      <c r="G133" s="1"/>
      <c r="H133" s="1"/>
      <c r="L133" s="1"/>
      <c r="M133" s="1"/>
      <c r="N133" s="1"/>
    </row>
    <row r="134" spans="1:14" s="5" customFormat="1" x14ac:dyDescent="0.25">
      <c r="A134" s="1"/>
      <c r="B134" s="6"/>
      <c r="E134" s="6"/>
      <c r="F134" s="1"/>
      <c r="G134" s="1"/>
      <c r="H134" s="1"/>
      <c r="L134" s="1"/>
      <c r="M134" s="1"/>
      <c r="N134" s="1"/>
    </row>
    <row r="135" spans="1:14" s="5" customFormat="1" x14ac:dyDescent="0.25">
      <c r="A135" s="1"/>
      <c r="B135" s="6"/>
      <c r="E135" s="6"/>
      <c r="F135" s="1"/>
      <c r="G135" s="1"/>
      <c r="H135" s="1"/>
      <c r="L135" s="1"/>
      <c r="M135" s="1"/>
      <c r="N135" s="1"/>
    </row>
    <row r="136" spans="1:14" s="5" customFormat="1" x14ac:dyDescent="0.25">
      <c r="A136" s="1"/>
      <c r="B136" s="6"/>
      <c r="E136" s="6"/>
      <c r="F136" s="1"/>
      <c r="G136" s="1"/>
      <c r="H136" s="1"/>
      <c r="L136" s="1"/>
      <c r="M136" s="1"/>
      <c r="N136" s="1"/>
    </row>
    <row r="137" spans="1:14" s="5" customFormat="1" x14ac:dyDescent="0.25">
      <c r="A137" s="1"/>
      <c r="B137" s="6"/>
      <c r="E137" s="6"/>
      <c r="F137" s="1"/>
      <c r="G137" s="1"/>
      <c r="H137" s="1"/>
      <c r="L137" s="1"/>
      <c r="M137" s="1"/>
      <c r="N137" s="1"/>
    </row>
    <row r="138" spans="1:14" s="5" customFormat="1" x14ac:dyDescent="0.25">
      <c r="A138" s="1"/>
      <c r="B138" s="6"/>
      <c r="E138" s="6"/>
      <c r="F138" s="1"/>
      <c r="G138" s="1"/>
      <c r="H138" s="1"/>
      <c r="L138" s="1"/>
      <c r="M138" s="1"/>
      <c r="N138" s="1"/>
    </row>
    <row r="139" spans="1:14" s="5" customFormat="1" x14ac:dyDescent="0.25">
      <c r="A139" s="1"/>
      <c r="B139" s="6"/>
      <c r="E139" s="6"/>
      <c r="F139" s="1"/>
      <c r="G139" s="1"/>
      <c r="H139" s="1"/>
      <c r="L139" s="1"/>
      <c r="M139" s="1"/>
      <c r="N139" s="1"/>
    </row>
    <row r="140" spans="1:14" s="5" customFormat="1" x14ac:dyDescent="0.25">
      <c r="A140" s="1"/>
      <c r="B140" s="6"/>
      <c r="E140" s="6"/>
      <c r="F140" s="1"/>
      <c r="G140" s="1"/>
      <c r="H140" s="1"/>
      <c r="L140" s="1"/>
      <c r="M140" s="1"/>
      <c r="N140" s="1"/>
    </row>
    <row r="141" spans="1:14" s="5" customFormat="1" x14ac:dyDescent="0.25">
      <c r="A141" s="1"/>
      <c r="B141" s="6"/>
      <c r="E141" s="6"/>
      <c r="F141" s="1"/>
      <c r="G141" s="1"/>
      <c r="H141" s="1"/>
      <c r="L141" s="1"/>
      <c r="M141" s="1"/>
      <c r="N141" s="1"/>
    </row>
    <row r="142" spans="1:14" s="5" customFormat="1" x14ac:dyDescent="0.25">
      <c r="A142" s="1"/>
      <c r="B142" s="6"/>
      <c r="E142" s="6"/>
      <c r="F142" s="1"/>
      <c r="G142" s="1"/>
      <c r="H142" s="1"/>
      <c r="L142" s="1"/>
      <c r="M142" s="1"/>
      <c r="N142" s="1"/>
    </row>
    <row r="143" spans="1:14" s="5" customFormat="1" x14ac:dyDescent="0.25">
      <c r="A143" s="1"/>
      <c r="B143" s="6"/>
      <c r="E143" s="6"/>
      <c r="F143" s="1"/>
      <c r="G143" s="1"/>
      <c r="H143" s="1"/>
      <c r="L143" s="1"/>
      <c r="M143" s="1"/>
      <c r="N143" s="1"/>
    </row>
    <row r="144" spans="1:14" s="5" customFormat="1" x14ac:dyDescent="0.25">
      <c r="A144" s="1"/>
      <c r="B144" s="6"/>
      <c r="E144" s="6"/>
      <c r="F144" s="1"/>
      <c r="G144" s="1"/>
      <c r="H144" s="1"/>
      <c r="L144" s="1"/>
      <c r="M144" s="1"/>
      <c r="N144" s="1"/>
    </row>
  </sheetData>
  <sortState ref="B12:K121">
    <sortCondition ref="C12:C121"/>
  </sortState>
  <mergeCells count="8">
    <mergeCell ref="B107:E107"/>
    <mergeCell ref="F106:K106"/>
    <mergeCell ref="F107:K107"/>
    <mergeCell ref="B7:K7"/>
    <mergeCell ref="B8:K8"/>
    <mergeCell ref="B9:K9"/>
    <mergeCell ref="B102:E102"/>
    <mergeCell ref="B106:E106"/>
  </mergeCells>
  <pageMargins left="0.56000000000000005" right="0" top="0.74803149606299213" bottom="0.43307086614173229" header="0.31496062992125984" footer="0.23622047244094491"/>
  <pageSetup scale="35" orientation="portrait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ce23926697f75720c04e37ecb3d30361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e4d62c445dd2d2613a8fd22078f27e0d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D70D7E8A-04E1-4041-9E09-DE680984B75A}"/>
</file>

<file path=customXml/itemProps2.xml><?xml version="1.0" encoding="utf-8"?>
<ds:datastoreItem xmlns:ds="http://schemas.openxmlformats.org/officeDocument/2006/customXml" ds:itemID="{F37AAB36-B500-4722-8152-BCE7A9A16D34}"/>
</file>

<file path=customXml/itemProps3.xml><?xml version="1.0" encoding="utf-8"?>
<ds:datastoreItem xmlns:ds="http://schemas.openxmlformats.org/officeDocument/2006/customXml" ds:itemID="{89D59211-7BA0-4C1E-918E-30521B6A66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2025</vt:lpstr>
      <vt:lpstr>'OCTUBRE 2025'!Área_de_impresión</vt:lpstr>
      <vt:lpstr>'OCTUBRE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Alexis Ramirez</cp:lastModifiedBy>
  <cp:lastPrinted>2025-11-07T12:44:09Z</cp:lastPrinted>
  <dcterms:created xsi:type="dcterms:W3CDTF">2023-05-10T12:41:08Z</dcterms:created>
  <dcterms:modified xsi:type="dcterms:W3CDTF">2025-11-07T12:44:43Z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