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5\Ejecuciones PW\01-Enero\"/>
    </mc:Choice>
  </mc:AlternateContent>
  <bookViews>
    <workbookView xWindow="0" yWindow="0" windowWidth="28800" windowHeight="12300" activeTab="1"/>
  </bookViews>
  <sheets>
    <sheet name="P1 Presupuesto Aprobado" sheetId="2" r:id="rId1"/>
    <sheet name="P2 Presupuesto Ejecutado " sheetId="3" r:id="rId2"/>
    <sheet name="P3 Presupuesto Apro-Ejecutado" sheetId="4" r:id="rId3"/>
  </sheets>
  <definedNames>
    <definedName name="_xlnm.Print_Area" localSheetId="1">'P2 Presupuesto Ejecutado '!$B$1:$Q$89</definedName>
    <definedName name="_xlnm.Print_Area" localSheetId="2">'P3 Presupuesto Apro-Ejecutado'!$B$1:$Q$89</definedName>
    <definedName name="_xlnm.Print_Titles" localSheetId="1">'P2 Presupuesto Ejecutado '!$1:$6</definedName>
    <definedName name="_xlnm.Print_Titles" localSheetId="2">'P3 Presupuesto Apro-Ejecutado'!$1:$6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4" l="1"/>
  <c r="C82" i="4"/>
  <c r="Q71" i="4"/>
  <c r="Q70" i="4"/>
  <c r="Q69" i="4"/>
  <c r="Q68" i="4"/>
  <c r="C68" i="4"/>
  <c r="Q67" i="4"/>
  <c r="Q66" i="4"/>
  <c r="Q65" i="4"/>
  <c r="H65" i="4"/>
  <c r="G65" i="4"/>
  <c r="F65" i="4"/>
  <c r="E65" i="4"/>
  <c r="D65" i="4"/>
  <c r="C65" i="4"/>
  <c r="Q64" i="4"/>
  <c r="Q63" i="4"/>
  <c r="Q62" i="4"/>
  <c r="Q61" i="4"/>
  <c r="P60" i="4"/>
  <c r="O60" i="4"/>
  <c r="N60" i="4"/>
  <c r="M60" i="4"/>
  <c r="L60" i="4"/>
  <c r="K60" i="4"/>
  <c r="J60" i="4"/>
  <c r="I60" i="4"/>
  <c r="H60" i="4"/>
  <c r="G60" i="4"/>
  <c r="F60" i="4"/>
  <c r="E60" i="4"/>
  <c r="Q60" i="4" s="1"/>
  <c r="D60" i="4"/>
  <c r="C60" i="4"/>
  <c r="Q59" i="4"/>
  <c r="Q58" i="4"/>
  <c r="Q57" i="4"/>
  <c r="Q56" i="4"/>
  <c r="Q54" i="4"/>
  <c r="Q53" i="4"/>
  <c r="Q52" i="4"/>
  <c r="Q51" i="4"/>
  <c r="P50" i="4"/>
  <c r="O50" i="4"/>
  <c r="N50" i="4"/>
  <c r="M50" i="4"/>
  <c r="L50" i="4"/>
  <c r="K50" i="4"/>
  <c r="J50" i="4"/>
  <c r="I50" i="4"/>
  <c r="H50" i="4"/>
  <c r="G50" i="4"/>
  <c r="F50" i="4"/>
  <c r="E50" i="4"/>
  <c r="Q50" i="4" s="1"/>
  <c r="D50" i="4"/>
  <c r="C50" i="4"/>
  <c r="Q49" i="4"/>
  <c r="Q48" i="4"/>
  <c r="Q47" i="4"/>
  <c r="Q46" i="4"/>
  <c r="Q45" i="4"/>
  <c r="Q44" i="4"/>
  <c r="Q43" i="4"/>
  <c r="P42" i="4"/>
  <c r="O42" i="4"/>
  <c r="N42" i="4"/>
  <c r="N7" i="4" s="1"/>
  <c r="M42" i="4"/>
  <c r="L42" i="4"/>
  <c r="K42" i="4"/>
  <c r="J42" i="4"/>
  <c r="I42" i="4"/>
  <c r="H42" i="4"/>
  <c r="G42" i="4"/>
  <c r="F42" i="4"/>
  <c r="E42" i="4"/>
  <c r="Q42" i="4" s="1"/>
  <c r="D42" i="4"/>
  <c r="C42" i="4"/>
  <c r="Q41" i="4"/>
  <c r="Q40" i="4"/>
  <c r="Q39" i="4"/>
  <c r="Q38" i="4"/>
  <c r="Q37" i="4"/>
  <c r="Q36" i="4"/>
  <c r="Q35" i="4"/>
  <c r="P34" i="4"/>
  <c r="O34" i="4"/>
  <c r="N34" i="4"/>
  <c r="M34" i="4"/>
  <c r="L34" i="4"/>
  <c r="K34" i="4"/>
  <c r="J34" i="4"/>
  <c r="I34" i="4"/>
  <c r="H34" i="4"/>
  <c r="G34" i="4"/>
  <c r="F34" i="4"/>
  <c r="E34" i="4"/>
  <c r="Q34" i="4" s="1"/>
  <c r="D34" i="4"/>
  <c r="C34" i="4"/>
  <c r="Q33" i="4"/>
  <c r="Q32" i="4"/>
  <c r="Q31" i="4"/>
  <c r="Q30" i="4"/>
  <c r="Q29" i="4"/>
  <c r="Q28" i="4"/>
  <c r="Q27" i="4"/>
  <c r="Q26" i="4"/>
  <c r="Q25" i="4"/>
  <c r="P24" i="4"/>
  <c r="O24" i="4"/>
  <c r="N24" i="4"/>
  <c r="M24" i="4"/>
  <c r="L24" i="4"/>
  <c r="K24" i="4"/>
  <c r="J24" i="4"/>
  <c r="I24" i="4"/>
  <c r="H24" i="4"/>
  <c r="G24" i="4"/>
  <c r="F24" i="4"/>
  <c r="E24" i="4"/>
  <c r="Q24" i="4" s="1"/>
  <c r="D24" i="4"/>
  <c r="C24" i="4"/>
  <c r="Q23" i="4"/>
  <c r="Q22" i="4"/>
  <c r="Q21" i="4"/>
  <c r="Q20" i="4"/>
  <c r="Q19" i="4"/>
  <c r="Q18" i="4"/>
  <c r="Q17" i="4"/>
  <c r="Q16" i="4"/>
  <c r="Q15" i="4"/>
  <c r="P14" i="4"/>
  <c r="O14" i="4"/>
  <c r="O7" i="4" s="1"/>
  <c r="N14" i="4"/>
  <c r="M14" i="4"/>
  <c r="L14" i="4"/>
  <c r="K14" i="4"/>
  <c r="K7" i="4" s="1"/>
  <c r="J14" i="4"/>
  <c r="I14" i="4"/>
  <c r="H14" i="4"/>
  <c r="G14" i="4"/>
  <c r="F14" i="4"/>
  <c r="E14" i="4"/>
  <c r="Q14" i="4" s="1"/>
  <c r="D14" i="4"/>
  <c r="C14" i="4"/>
  <c r="C7" i="4" s="1"/>
  <c r="Q13" i="4"/>
  <c r="Q12" i="4"/>
  <c r="Q11" i="4"/>
  <c r="Q10" i="4"/>
  <c r="Q9" i="4"/>
  <c r="P8" i="4"/>
  <c r="P7" i="4" s="1"/>
  <c r="O8" i="4"/>
  <c r="O72" i="4" s="1"/>
  <c r="O84" i="4" s="1"/>
  <c r="N8" i="4"/>
  <c r="N72" i="4" s="1"/>
  <c r="N84" i="4" s="1"/>
  <c r="M8" i="4"/>
  <c r="M7" i="4" s="1"/>
  <c r="L8" i="4"/>
  <c r="L72" i="4" s="1"/>
  <c r="L84" i="4" s="1"/>
  <c r="K8" i="4"/>
  <c r="K72" i="4" s="1"/>
  <c r="K84" i="4" s="1"/>
  <c r="J8" i="4"/>
  <c r="J72" i="4" s="1"/>
  <c r="J84" i="4" s="1"/>
  <c r="I8" i="4"/>
  <c r="I7" i="4" s="1"/>
  <c r="H8" i="4"/>
  <c r="H72" i="4" s="1"/>
  <c r="H84" i="4" s="1"/>
  <c r="G8" i="4"/>
  <c r="G7" i="4" s="1"/>
  <c r="F8" i="4"/>
  <c r="F72" i="4" s="1"/>
  <c r="F84" i="4" s="1"/>
  <c r="E8" i="4"/>
  <c r="E72" i="4" s="1"/>
  <c r="E84" i="4" s="1"/>
  <c r="E87" i="4" s="1"/>
  <c r="D8" i="4"/>
  <c r="D7" i="4" s="1"/>
  <c r="C8" i="4"/>
  <c r="C72" i="4" s="1"/>
  <c r="C84" i="4" s="1"/>
  <c r="AD7" i="4"/>
  <c r="W7" i="4"/>
  <c r="X7" i="4" s="1"/>
  <c r="Y7" i="4" s="1"/>
  <c r="Z7" i="4" s="1"/>
  <c r="AA7" i="4" s="1"/>
  <c r="AB7" i="4" s="1"/>
  <c r="J7" i="4"/>
  <c r="F7" i="4"/>
  <c r="E7" i="4"/>
  <c r="D60" i="3"/>
  <c r="D50" i="3"/>
  <c r="C24" i="3"/>
  <c r="C34" i="3"/>
  <c r="C42" i="3"/>
  <c r="Q43" i="3"/>
  <c r="W7" i="3"/>
  <c r="AC6" i="3" s="1"/>
  <c r="AD6" i="3" s="1"/>
  <c r="X7" i="3"/>
  <c r="Y7" i="3"/>
  <c r="Z7" i="3"/>
  <c r="AA7" i="3"/>
  <c r="AB7" i="3"/>
  <c r="AD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9" i="3"/>
  <c r="Q10" i="3"/>
  <c r="Q11" i="3"/>
  <c r="Q12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5" i="3"/>
  <c r="Q16" i="3"/>
  <c r="Q17" i="3"/>
  <c r="Q18" i="3"/>
  <c r="Q19" i="3"/>
  <c r="Q20" i="3"/>
  <c r="Q21" i="3"/>
  <c r="Q22" i="3"/>
  <c r="Q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5" i="3"/>
  <c r="Q26" i="3"/>
  <c r="Q27" i="3"/>
  <c r="Q28" i="3"/>
  <c r="Q29" i="3"/>
  <c r="Q30" i="3"/>
  <c r="Q31" i="3"/>
  <c r="Q32" i="3"/>
  <c r="Q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5" i="3"/>
  <c r="Q36" i="3"/>
  <c r="Q37" i="3"/>
  <c r="Q38" i="3"/>
  <c r="Q39" i="3"/>
  <c r="Q40" i="3"/>
  <c r="Q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4" i="3"/>
  <c r="Q45" i="3"/>
  <c r="Q46" i="3"/>
  <c r="Q47" i="3"/>
  <c r="Q48" i="3"/>
  <c r="Q49" i="3"/>
  <c r="C50" i="3"/>
  <c r="E50" i="3"/>
  <c r="F50" i="3"/>
  <c r="G50" i="3"/>
  <c r="H50" i="3"/>
  <c r="I50" i="3"/>
  <c r="J50" i="3"/>
  <c r="K50" i="3"/>
  <c r="L50" i="3"/>
  <c r="M50" i="3"/>
  <c r="N50" i="3"/>
  <c r="O50" i="3"/>
  <c r="P50" i="3"/>
  <c r="Q51" i="3"/>
  <c r="Q52" i="3"/>
  <c r="Q53" i="3"/>
  <c r="Q54" i="3"/>
  <c r="Q56" i="3"/>
  <c r="Q57" i="3"/>
  <c r="Q58" i="3"/>
  <c r="Q59" i="3"/>
  <c r="C60" i="3"/>
  <c r="E60" i="3"/>
  <c r="F60" i="3"/>
  <c r="G60" i="3"/>
  <c r="H60" i="3"/>
  <c r="I60" i="3"/>
  <c r="J60" i="3"/>
  <c r="Q60" i="3" s="1"/>
  <c r="K60" i="3"/>
  <c r="L60" i="3"/>
  <c r="M60" i="3"/>
  <c r="N60" i="3"/>
  <c r="O60" i="3"/>
  <c r="P60" i="3"/>
  <c r="Q61" i="3"/>
  <c r="Q62" i="3"/>
  <c r="Q63" i="3"/>
  <c r="Q64" i="3"/>
  <c r="C65" i="3"/>
  <c r="D65" i="3"/>
  <c r="E65" i="3"/>
  <c r="F65" i="3"/>
  <c r="G65" i="3"/>
  <c r="H65" i="3"/>
  <c r="Q65" i="3"/>
  <c r="Q66" i="3"/>
  <c r="Q67" i="3"/>
  <c r="C68" i="3"/>
  <c r="Q68" i="3"/>
  <c r="Q69" i="3"/>
  <c r="Q70" i="3"/>
  <c r="Q71" i="3"/>
  <c r="C82" i="3"/>
  <c r="D82" i="3"/>
  <c r="M72" i="4" l="1"/>
  <c r="M84" i="4" s="1"/>
  <c r="L7" i="4"/>
  <c r="AC6" i="4"/>
  <c r="AD6" i="4" s="1"/>
  <c r="D72" i="4"/>
  <c r="D84" i="4" s="1"/>
  <c r="P72" i="4"/>
  <c r="P84" i="4" s="1"/>
  <c r="Q8" i="4"/>
  <c r="I72" i="4"/>
  <c r="I84" i="4" s="1"/>
  <c r="H7" i="4"/>
  <c r="G72" i="4"/>
  <c r="G84" i="4" s="1"/>
  <c r="G72" i="3"/>
  <c r="G84" i="3" s="1"/>
  <c r="Q50" i="3"/>
  <c r="H72" i="3"/>
  <c r="H84" i="3" s="1"/>
  <c r="I72" i="3"/>
  <c r="I84" i="3" s="1"/>
  <c r="E7" i="3"/>
  <c r="P7" i="3"/>
  <c r="D7" i="3"/>
  <c r="C7" i="3"/>
  <c r="O7" i="3"/>
  <c r="Q42" i="3"/>
  <c r="Q34" i="3"/>
  <c r="Q24" i="3"/>
  <c r="M72" i="3"/>
  <c r="M84" i="3" s="1"/>
  <c r="M7" i="3"/>
  <c r="N72" i="3"/>
  <c r="N84" i="3" s="1"/>
  <c r="F72" i="3"/>
  <c r="F84" i="3" s="1"/>
  <c r="L7" i="3"/>
  <c r="D72" i="3"/>
  <c r="D84" i="3" s="1"/>
  <c r="C72" i="3"/>
  <c r="C84" i="3" s="1"/>
  <c r="E72" i="3"/>
  <c r="E84" i="3" s="1"/>
  <c r="Q8" i="3"/>
  <c r="K72" i="3"/>
  <c r="K84" i="3" s="1"/>
  <c r="O72" i="3"/>
  <c r="O84" i="3" s="1"/>
  <c r="P72" i="3"/>
  <c r="P84" i="3" s="1"/>
  <c r="J72" i="3"/>
  <c r="J84" i="3" s="1"/>
  <c r="N7" i="3"/>
  <c r="Q14" i="3"/>
  <c r="K7" i="3"/>
  <c r="L72" i="3"/>
  <c r="L84" i="3" s="1"/>
  <c r="J7" i="3"/>
  <c r="I7" i="3"/>
  <c r="H7" i="3"/>
  <c r="G7" i="3"/>
  <c r="F7" i="3"/>
  <c r="Q7" i="4" l="1"/>
  <c r="Q72" i="4"/>
  <c r="Q84" i="4" s="1"/>
  <c r="Q7" i="3"/>
  <c r="Q72" i="3"/>
  <c r="Q84" i="3" s="1"/>
  <c r="B25" i="2" l="1"/>
  <c r="B51" i="2" l="1"/>
  <c r="B9" i="2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<sst xmlns="http://schemas.openxmlformats.org/spreadsheetml/2006/main" count="307" uniqueCount="123">
  <si>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</si>
  <si>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</si>
  <si>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</si>
  <si>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</si>
  <si>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</si>
  <si>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</si>
  <si>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</si>
  <si>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</si>
  <si>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</si>
  <si>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</si>
  <si>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</si>
  <si>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</si>
  <si>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</si>
  <si>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</si>
  <si>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</si>
  <si>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</si>
  <si>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</si>
  <si>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</si>
  <si>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</si>
  <si>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</si>
  <si>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</si>
  <si>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</si>
  <si>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</si>
  <si>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</si>
  <si>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</si>
  <si>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</si>
  <si>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</si>
  <si>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</si>
  <si>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</si>
  <si>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</si>
  <si>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</si>
  <si>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</si>
  <si>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</si>
  <si>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</si>
  <si>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</si>
  <si>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</si>
  <si>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</si>
  <si>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</si>
  <si>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</si>
  <si>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</si>
  <si>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</si>
  <si>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</si>
  <si>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</si>
  <si>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</si>
  <si>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</si>
  <si>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</si>
  <si>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</si>
  <si>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</si>
  <si>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</si>
  <si>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</si>
  <si>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</si>
  <si>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</si>
  <si>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</si>
  <si>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</si>
  <si>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</si>
  <si>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</si>
  <si>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</si>
  <si>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</si>
  <si>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</si>
  <si>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</si>
  <si>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</si>
  <si>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</si>
  <si>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</si>
  <si>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</si>
  <si>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</si>
  <si>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</si>
  <si>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</si>
  <si>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</si>
  <si>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</si>
  <si>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</si>
  <si>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</si>
  <si>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</si>
  <si>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</si>
  <si>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</si>
  <si>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</si>
  <si>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</si>
  <si>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</si>
  <si>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</si>
  <si>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</si>
  <si>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</si>
  <si>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</si>
  <si>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</si>
  <si>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</si>
  <si>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</si>
  <si>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</si>
  <si>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</si>
  <si>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</si>
  <si>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</si>
  <si>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</si>
  <si>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</si>
  <si>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</si>
  <si>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</si>
  <si>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</si>
  <si>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</si>
  <si>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</si>
  <si>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</si>
  <si>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</si>
  <si>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</si>
  <si>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</si>
  <si>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</si>
  <si>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</si>
  <si>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</si>
  <si>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2025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</si>
  <si>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</si>
  <si>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</si>
  <si>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</si>
  <si>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</si>
  <si>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</si>
  <si>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</si>
  <si>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</si>
  <si>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</si>
  <si>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</si>
  <si>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</si>
  <si>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</si>
  <si>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</si>
  <si>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</si>
  <si>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</si>
  <si>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En RD$ Gasto Devengado</t>
  </si>
  <si>
    <t>Ejecución de Gastos y Aplicaciones Financieras</t>
  </si>
  <si>
    <t>4. Fecha de imputación: último día del mes analizado</t>
  </si>
  <si>
    <t>Presupuesto Modificado Enero</t>
  </si>
  <si>
    <t>Fecha de registro: hasta el 07 de Febrero 2024</t>
  </si>
  <si>
    <t>Fecha de imputación: hasta el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</si>
</sst>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/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right"/>
    </xf>
    <xf numFmtId="0" fontId="7" fillId="0" borderId="0" xfId="0" applyFont="1"/>
    <xf numFmtId="43" fontId="8" fillId="0" borderId="0" xfId="1" applyFont="1" applyAlignment="1">
      <alignment horizontal="center"/>
    </xf>
    <xf numFmtId="43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2" fontId="7" fillId="0" borderId="0" xfId="0" applyNumberFormat="1" applyFont="1"/>
    <xf numFmtId="43" fontId="11" fillId="0" borderId="0" xfId="0" applyNumberFormat="1" applyFont="1"/>
    <xf numFmtId="43" fontId="7" fillId="0" borderId="0" xfId="1" applyFont="1"/>
    <xf numFmtId="4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12" fillId="3" borderId="0" xfId="0" applyNumberFormat="1" applyFont="1" applyFill="1" applyBorder="1" applyAlignment="1">
      <alignment horizontal="right" wrapText="1"/>
    </xf>
    <xf numFmtId="3" fontId="12" fillId="5" borderId="0" xfId="1" applyNumberFormat="1" applyFont="1" applyFill="1" applyBorder="1" applyAlignment="1">
      <alignment horizontal="right" wrapText="1"/>
    </xf>
    <xf numFmtId="3" fontId="12" fillId="3" borderId="2" xfId="0" applyNumberFormat="1" applyFont="1" applyFill="1" applyBorder="1" applyAlignment="1">
      <alignment horizontal="right" wrapText="1"/>
    </xf>
    <xf numFmtId="0" fontId="12" fillId="3" borderId="2" xfId="0" applyFont="1" applyFill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right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6" xfId="0" applyNumberFormat="1" applyFont="1" applyFill="1" applyBorder="1" applyAlignment="1">
      <alignment horizontal="right" wrapText="1"/>
    </xf>
    <xf numFmtId="0" fontId="12" fillId="2" borderId="5" xfId="0" applyFont="1" applyFill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0" fontId="7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right"/>
    </xf>
    <xf numFmtId="4" fontId="12" fillId="0" borderId="6" xfId="0" applyNumberFormat="1" applyFont="1" applyBorder="1" applyAlignment="1">
      <alignment horizontal="right" wrapText="1"/>
    </xf>
    <xf numFmtId="3" fontId="12" fillId="2" borderId="5" xfId="0" applyNumberFormat="1" applyFont="1" applyFill="1" applyBorder="1" applyAlignment="1">
      <alignment horizontal="right" vertical="center" wrapText="1"/>
    </xf>
    <xf numFmtId="3" fontId="12" fillId="2" borderId="5" xfId="1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4" fontId="12" fillId="0" borderId="5" xfId="0" applyNumberFormat="1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 wrapText="1"/>
    </xf>
    <xf numFmtId="3" fontId="12" fillId="0" borderId="5" xfId="1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wrapText="1"/>
    </xf>
    <xf numFmtId="3" fontId="7" fillId="0" borderId="5" xfId="1" applyNumberFormat="1" applyFont="1" applyBorder="1" applyAlignment="1">
      <alignment horizontal="right" wrapText="1"/>
    </xf>
    <xf numFmtId="0" fontId="0" fillId="0" borderId="0" xfId="0" applyAlignment="1"/>
    <xf numFmtId="3" fontId="12" fillId="0" borderId="6" xfId="0" applyNumberFormat="1" applyFont="1" applyBorder="1" applyAlignment="1">
      <alignment horizontal="right" wrapText="1"/>
    </xf>
    <xf numFmtId="0" fontId="12" fillId="0" borderId="5" xfId="0" applyFont="1" applyBorder="1" applyAlignment="1">
      <alignment wrapText="1"/>
    </xf>
    <xf numFmtId="0" fontId="7" fillId="0" borderId="0" xfId="0" applyFont="1" applyAlignment="1"/>
    <xf numFmtId="3" fontId="7" fillId="0" borderId="6" xfId="0" applyNumberFormat="1" applyFont="1" applyBorder="1" applyAlignment="1">
      <alignment horizontal="right"/>
    </xf>
    <xf numFmtId="0" fontId="7" fillId="0" borderId="5" xfId="0" applyFont="1" applyBorder="1" applyAlignment="1">
      <alignment vertical="center"/>
    </xf>
    <xf numFmtId="0" fontId="1" fillId="0" borderId="0" xfId="0" applyFont="1"/>
    <xf numFmtId="0" fontId="12" fillId="0" borderId="0" xfId="0" applyFont="1"/>
    <xf numFmtId="3" fontId="12" fillId="0" borderId="5" xfId="1" applyNumberFormat="1" applyFont="1" applyBorder="1" applyAlignment="1">
      <alignment horizontal="right"/>
    </xf>
    <xf numFmtId="0" fontId="12" fillId="0" borderId="5" xfId="0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/>
    </xf>
    <xf numFmtId="3" fontId="7" fillId="0" borderId="5" xfId="1" applyNumberFormat="1" applyFont="1" applyBorder="1" applyAlignment="1">
      <alignment horizontal="right"/>
    </xf>
    <xf numFmtId="9" fontId="0" fillId="0" borderId="0" xfId="4" applyFont="1"/>
    <xf numFmtId="3" fontId="12" fillId="0" borderId="5" xfId="0" applyNumberFormat="1" applyFont="1" applyBorder="1" applyAlignment="1">
      <alignment horizontal="right" wrapText="1"/>
    </xf>
    <xf numFmtId="3" fontId="12" fillId="0" borderId="7" xfId="1" applyNumberFormat="1" applyFont="1" applyBorder="1" applyAlignment="1">
      <alignment horizontal="right" wrapText="1"/>
    </xf>
    <xf numFmtId="3" fontId="12" fillId="0" borderId="8" xfId="1" applyNumberFormat="1" applyFont="1" applyBorder="1" applyAlignment="1">
      <alignment horizontal="right" vertical="center" wrapText="1"/>
    </xf>
    <xf numFmtId="4" fontId="12" fillId="0" borderId="8" xfId="1" applyNumberFormat="1" applyFont="1" applyBorder="1" applyAlignment="1">
      <alignment horizontal="right" vertical="center" wrapText="1"/>
    </xf>
    <xf numFmtId="3" fontId="12" fillId="0" borderId="5" xfId="1" applyNumberFormat="1" applyFont="1" applyBorder="1" applyAlignment="1">
      <alignment horizontal="right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0" xfId="1" applyNumberFormat="1" applyFont="1" applyBorder="1" applyAlignment="1">
      <alignment horizontal="right" vertical="center" wrapText="1"/>
    </xf>
    <xf numFmtId="2" fontId="12" fillId="3" borderId="5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0</xdr:row>
      <xdr:rowOff>0</xdr:rowOff>
    </xdr:from>
    <xdr:ext cx="960121" cy="93726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0</xdr:row>
      <xdr:rowOff>0</xdr:rowOff>
    </xdr:from>
    <xdr:ext cx="960121" cy="93726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showWhiteSpace="0" view="pageLayout" zoomScaleNormal="100" workbookViewId="0">
      <selection activeCell="A44" sqref="A44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40" t="s">
        <v>87</v>
      </c>
      <c r="B1" s="40"/>
      <c r="C1" s="40"/>
      <c r="E1" s="9" t="s">
        <v>38</v>
      </c>
    </row>
    <row r="2" spans="1:6" ht="18.75" x14ac:dyDescent="0.25">
      <c r="A2" s="40" t="s">
        <v>94</v>
      </c>
      <c r="B2" s="40"/>
      <c r="C2" s="40"/>
      <c r="E2" s="15" t="s">
        <v>84</v>
      </c>
    </row>
    <row r="3" spans="1:6" ht="18.75" x14ac:dyDescent="0.25">
      <c r="A3" s="40" t="s">
        <v>102</v>
      </c>
      <c r="B3" s="40"/>
      <c r="C3" s="40"/>
      <c r="E3" s="15" t="s">
        <v>85</v>
      </c>
    </row>
    <row r="4" spans="1:6" ht="18.75" x14ac:dyDescent="0.3">
      <c r="A4" s="41" t="s">
        <v>86</v>
      </c>
      <c r="B4" s="41"/>
      <c r="C4" s="41"/>
      <c r="E4" s="9" t="s">
        <v>81</v>
      </c>
    </row>
    <row r="5" spans="1:6" x14ac:dyDescent="0.25">
      <c r="A5" s="37" t="s">
        <v>36</v>
      </c>
      <c r="B5" s="37"/>
      <c r="C5" s="37"/>
      <c r="E5" s="15" t="s">
        <v>82</v>
      </c>
    </row>
    <row r="6" spans="1:6" x14ac:dyDescent="0.25">
      <c r="E6" s="15" t="s">
        <v>83</v>
      </c>
    </row>
    <row r="7" spans="1:6" ht="31.5" x14ac:dyDescent="0.25">
      <c r="A7" s="13" t="s">
        <v>0</v>
      </c>
      <c r="B7" s="14" t="s">
        <v>37</v>
      </c>
      <c r="C7" s="14" t="s">
        <v>96</v>
      </c>
    </row>
    <row r="8" spans="1:6" x14ac:dyDescent="0.25">
      <c r="A8" s="1" t="s">
        <v>1</v>
      </c>
      <c r="B8" s="16">
        <f>B9+B15+B25+B35+B43+B51+B61+B66+B69</f>
        <v>340228000</v>
      </c>
      <c r="C8" s="27">
        <f>C9+C15+C25+C35+C43+C51+C61+C66+C69</f>
        <v>0</v>
      </c>
      <c r="E8" s="18"/>
      <c r="F8" s="19"/>
    </row>
    <row r="9" spans="1:6" x14ac:dyDescent="0.25">
      <c r="A9" s="3" t="s">
        <v>2</v>
      </c>
      <c r="B9" s="17">
        <f>B10+B11+B12+B13+B14</f>
        <v>273985980</v>
      </c>
      <c r="C9" s="27">
        <f>C10+C11+C12+C13+C14</f>
        <v>0</v>
      </c>
      <c r="E9" s="19"/>
    </row>
    <row r="10" spans="1:6" x14ac:dyDescent="0.25">
      <c r="A10" s="8" t="s">
        <v>3</v>
      </c>
      <c r="B10" s="28">
        <v>192497500</v>
      </c>
      <c r="C10" s="26">
        <v>0</v>
      </c>
      <c r="E10" s="18"/>
    </row>
    <row r="11" spans="1:6" x14ac:dyDescent="0.25">
      <c r="A11" s="8" t="s">
        <v>4</v>
      </c>
      <c r="B11" s="28">
        <v>40525000</v>
      </c>
      <c r="C11" s="26">
        <v>0</v>
      </c>
      <c r="E11" s="19"/>
    </row>
    <row r="12" spans="1:6" x14ac:dyDescent="0.25">
      <c r="A12" s="8" t="s">
        <v>39</v>
      </c>
      <c r="B12" s="28">
        <v>12000000</v>
      </c>
      <c r="C12" s="26">
        <v>0</v>
      </c>
      <c r="D12" s="18"/>
    </row>
    <row r="13" spans="1:6" x14ac:dyDescent="0.25">
      <c r="A13" s="8" t="s">
        <v>5</v>
      </c>
      <c r="B13" s="26">
        <v>1680000</v>
      </c>
      <c r="C13" s="26">
        <v>0</v>
      </c>
    </row>
    <row r="14" spans="1:6" x14ac:dyDescent="0.25">
      <c r="A14" s="8" t="s">
        <v>6</v>
      </c>
      <c r="B14" s="28">
        <v>27283480</v>
      </c>
      <c r="C14" s="26">
        <v>0</v>
      </c>
    </row>
    <row r="15" spans="1:6" x14ac:dyDescent="0.25">
      <c r="A15" s="3" t="s">
        <v>7</v>
      </c>
      <c r="B15" s="4">
        <f>B16+B17+B18+B19+B20+B21+B22+B23+B24</f>
        <v>56508000</v>
      </c>
      <c r="C15" s="27">
        <f>C16+C17+C18+C19+C20+C21+C22+C23+C24</f>
        <v>0</v>
      </c>
    </row>
    <row r="16" spans="1:6" x14ac:dyDescent="0.25">
      <c r="A16" s="8" t="s">
        <v>8</v>
      </c>
      <c r="B16" s="28">
        <v>8925000</v>
      </c>
      <c r="C16" s="26">
        <v>0</v>
      </c>
    </row>
    <row r="17" spans="1:7" x14ac:dyDescent="0.25">
      <c r="A17" s="8" t="s">
        <v>9</v>
      </c>
      <c r="B17" s="28">
        <v>2000000</v>
      </c>
      <c r="C17" s="26">
        <v>0</v>
      </c>
    </row>
    <row r="18" spans="1:7" x14ac:dyDescent="0.25">
      <c r="A18" s="8" t="s">
        <v>10</v>
      </c>
      <c r="B18" s="28">
        <v>350000</v>
      </c>
      <c r="C18" s="26">
        <v>0</v>
      </c>
    </row>
    <row r="19" spans="1:7" ht="18" customHeight="1" x14ac:dyDescent="0.25">
      <c r="A19" s="8" t="s">
        <v>11</v>
      </c>
      <c r="B19" s="28">
        <v>1050000</v>
      </c>
      <c r="C19" s="26">
        <v>0</v>
      </c>
    </row>
    <row r="20" spans="1:7" x14ac:dyDescent="0.25">
      <c r="A20" s="8" t="s">
        <v>12</v>
      </c>
      <c r="B20" s="28">
        <v>8300000</v>
      </c>
      <c r="C20" s="26">
        <v>0</v>
      </c>
      <c r="G20" s="34"/>
    </row>
    <row r="21" spans="1:7" x14ac:dyDescent="0.25">
      <c r="A21" s="8" t="s">
        <v>13</v>
      </c>
      <c r="B21" s="28">
        <v>6500000</v>
      </c>
      <c r="C21" s="26">
        <v>0</v>
      </c>
    </row>
    <row r="22" spans="1:7" x14ac:dyDescent="0.25">
      <c r="A22" s="8" t="s">
        <v>14</v>
      </c>
      <c r="B22" s="28">
        <v>1850000</v>
      </c>
      <c r="C22" s="26">
        <v>0</v>
      </c>
      <c r="G22" s="34"/>
    </row>
    <row r="23" spans="1:7" x14ac:dyDescent="0.25">
      <c r="A23" s="8" t="s">
        <v>15</v>
      </c>
      <c r="B23" s="28">
        <v>22133000</v>
      </c>
      <c r="C23" s="26">
        <v>0</v>
      </c>
    </row>
    <row r="24" spans="1:7" x14ac:dyDescent="0.25">
      <c r="A24" s="8" t="s">
        <v>40</v>
      </c>
      <c r="B24" s="28">
        <v>5400000</v>
      </c>
      <c r="C24" s="26">
        <v>0</v>
      </c>
      <c r="G24" s="34"/>
    </row>
    <row r="25" spans="1:7" x14ac:dyDescent="0.25">
      <c r="A25" s="3" t="s">
        <v>16</v>
      </c>
      <c r="B25" s="4">
        <f>B26+B27+B28+B29+B30+B31+B32+B34+B33</f>
        <v>7034020</v>
      </c>
      <c r="C25" s="27">
        <f>C26+C27+C28+C29+C30+C31+C32+C33+C34</f>
        <v>0</v>
      </c>
    </row>
    <row r="26" spans="1:7" x14ac:dyDescent="0.25">
      <c r="A26" s="8" t="s">
        <v>17</v>
      </c>
      <c r="B26" s="28">
        <v>150000</v>
      </c>
      <c r="C26" s="26">
        <v>0</v>
      </c>
    </row>
    <row r="27" spans="1:7" x14ac:dyDescent="0.25">
      <c r="A27" s="8" t="s">
        <v>18</v>
      </c>
      <c r="B27" s="26">
        <v>0</v>
      </c>
      <c r="C27" s="26">
        <v>0</v>
      </c>
    </row>
    <row r="28" spans="1:7" x14ac:dyDescent="0.25">
      <c r="A28" s="8" t="s">
        <v>19</v>
      </c>
      <c r="B28" s="28">
        <v>600000</v>
      </c>
      <c r="C28" s="26">
        <v>0</v>
      </c>
    </row>
    <row r="29" spans="1:7" x14ac:dyDescent="0.25">
      <c r="A29" s="8" t="s">
        <v>20</v>
      </c>
      <c r="B29" s="28">
        <v>30000</v>
      </c>
      <c r="C29" s="26">
        <v>0</v>
      </c>
    </row>
    <row r="30" spans="1:7" x14ac:dyDescent="0.25">
      <c r="A30" s="8" t="s">
        <v>21</v>
      </c>
      <c r="B30" s="28">
        <v>50000</v>
      </c>
      <c r="C30" s="26">
        <v>0</v>
      </c>
    </row>
    <row r="31" spans="1:7" x14ac:dyDescent="0.25">
      <c r="A31" s="8" t="s">
        <v>22</v>
      </c>
      <c r="B31" s="28">
        <v>100000</v>
      </c>
      <c r="C31" s="26">
        <v>0</v>
      </c>
    </row>
    <row r="32" spans="1:7" x14ac:dyDescent="0.25">
      <c r="A32" s="8" t="s">
        <v>23</v>
      </c>
      <c r="B32" s="28">
        <v>5450000</v>
      </c>
      <c r="C32" s="26">
        <v>0</v>
      </c>
    </row>
    <row r="33" spans="1:3" x14ac:dyDescent="0.25">
      <c r="A33" s="8" t="s">
        <v>41</v>
      </c>
      <c r="B33" s="26">
        <v>0</v>
      </c>
      <c r="C33" s="26">
        <v>0</v>
      </c>
    </row>
    <row r="34" spans="1:3" x14ac:dyDescent="0.25">
      <c r="A34" s="8" t="s">
        <v>24</v>
      </c>
      <c r="B34" s="28">
        <v>654020</v>
      </c>
      <c r="C34" s="26">
        <v>0</v>
      </c>
    </row>
    <row r="35" spans="1:3" x14ac:dyDescent="0.25">
      <c r="A35" s="3" t="s">
        <v>25</v>
      </c>
      <c r="B35" s="4">
        <f>B36+B37+B38+B39+B40+B41+B42</f>
        <v>2700000</v>
      </c>
      <c r="C35" s="27">
        <v>0</v>
      </c>
    </row>
    <row r="36" spans="1:3" x14ac:dyDescent="0.25">
      <c r="A36" s="8" t="s">
        <v>26</v>
      </c>
      <c r="B36" s="28">
        <v>200000</v>
      </c>
      <c r="C36" s="26">
        <v>0</v>
      </c>
    </row>
    <row r="37" spans="1:3" x14ac:dyDescent="0.25">
      <c r="A37" s="8" t="s">
        <v>42</v>
      </c>
      <c r="B37" s="26">
        <v>0</v>
      </c>
      <c r="C37" s="26">
        <v>0</v>
      </c>
    </row>
    <row r="38" spans="1:3" x14ac:dyDescent="0.25">
      <c r="A38" s="8" t="s">
        <v>43</v>
      </c>
      <c r="B38" s="26">
        <v>0</v>
      </c>
      <c r="C38" s="26">
        <v>0</v>
      </c>
    </row>
    <row r="39" spans="1:3" x14ac:dyDescent="0.25">
      <c r="A39" s="8" t="s">
        <v>44</v>
      </c>
      <c r="B39" s="26">
        <v>0</v>
      </c>
      <c r="C39" s="26">
        <v>0</v>
      </c>
    </row>
    <row r="40" spans="1:3" x14ac:dyDescent="0.25">
      <c r="A40" s="8" t="s">
        <v>45</v>
      </c>
      <c r="B40" s="26">
        <v>0</v>
      </c>
      <c r="C40" s="26">
        <v>0</v>
      </c>
    </row>
    <row r="41" spans="1:3" x14ac:dyDescent="0.25">
      <c r="A41" s="8" t="s">
        <v>27</v>
      </c>
      <c r="B41" s="28">
        <v>2500000</v>
      </c>
      <c r="C41" s="26">
        <v>0</v>
      </c>
    </row>
    <row r="42" spans="1:3" x14ac:dyDescent="0.25">
      <c r="A42" s="8" t="s">
        <v>46</v>
      </c>
      <c r="B42" s="26">
        <v>0</v>
      </c>
      <c r="C42" s="26">
        <v>0</v>
      </c>
    </row>
    <row r="43" spans="1:3" x14ac:dyDescent="0.25">
      <c r="A43" s="3" t="s">
        <v>47</v>
      </c>
      <c r="B43" s="27">
        <f>SUM(B44:B50)</f>
        <v>0</v>
      </c>
      <c r="C43" s="27">
        <f>SUM(C44:C50)</f>
        <v>0</v>
      </c>
    </row>
    <row r="44" spans="1:3" x14ac:dyDescent="0.25">
      <c r="A44" s="8" t="s">
        <v>48</v>
      </c>
      <c r="B44" s="26">
        <v>0</v>
      </c>
      <c r="C44" s="26">
        <v>0</v>
      </c>
    </row>
    <row r="45" spans="1:3" x14ac:dyDescent="0.25">
      <c r="A45" s="8" t="s">
        <v>49</v>
      </c>
      <c r="B45" s="26">
        <v>0</v>
      </c>
      <c r="C45" s="26">
        <v>0</v>
      </c>
    </row>
    <row r="46" spans="1:3" x14ac:dyDescent="0.25">
      <c r="A46" s="8" t="s">
        <v>50</v>
      </c>
      <c r="B46" s="26">
        <v>0</v>
      </c>
      <c r="C46" s="26">
        <v>0</v>
      </c>
    </row>
    <row r="47" spans="1:3" x14ac:dyDescent="0.25">
      <c r="A47" s="8" t="s">
        <v>51</v>
      </c>
      <c r="B47" s="26">
        <v>0</v>
      </c>
      <c r="C47" s="26">
        <v>0</v>
      </c>
    </row>
    <row r="48" spans="1:3" x14ac:dyDescent="0.25">
      <c r="A48" s="8" t="s">
        <v>52</v>
      </c>
      <c r="B48" s="26">
        <v>0</v>
      </c>
      <c r="C48" s="26">
        <v>0</v>
      </c>
    </row>
    <row r="49" spans="1:3" x14ac:dyDescent="0.25">
      <c r="A49" s="8" t="s">
        <v>53</v>
      </c>
      <c r="B49" s="26">
        <v>0</v>
      </c>
      <c r="C49" s="26">
        <v>0</v>
      </c>
    </row>
    <row r="50" spans="1:3" x14ac:dyDescent="0.25">
      <c r="A50" s="8" t="s">
        <v>54</v>
      </c>
      <c r="B50" s="26">
        <v>0</v>
      </c>
      <c r="C50" s="26">
        <v>0</v>
      </c>
    </row>
    <row r="51" spans="1:3" x14ac:dyDescent="0.25">
      <c r="A51" s="3" t="s">
        <v>28</v>
      </c>
      <c r="B51" s="27">
        <f>B52+B53+B54+B55+B56+B57+B58+B59+B60</f>
        <v>0</v>
      </c>
      <c r="C51" s="27">
        <f>C52+C53+C54+C55+C56+C57+C58+C59+C60</f>
        <v>0</v>
      </c>
    </row>
    <row r="52" spans="1:3" x14ac:dyDescent="0.25">
      <c r="A52" s="8" t="s">
        <v>29</v>
      </c>
      <c r="B52" s="26">
        <v>0</v>
      </c>
      <c r="C52" s="26">
        <v>0</v>
      </c>
    </row>
    <row r="53" spans="1:3" x14ac:dyDescent="0.25">
      <c r="A53" s="8" t="s">
        <v>30</v>
      </c>
      <c r="B53" s="26">
        <v>0</v>
      </c>
      <c r="C53" s="26">
        <v>0</v>
      </c>
    </row>
    <row r="54" spans="1:3" x14ac:dyDescent="0.25">
      <c r="A54" s="8" t="s">
        <v>31</v>
      </c>
      <c r="B54" s="26">
        <v>0</v>
      </c>
      <c r="C54" s="26">
        <v>0</v>
      </c>
    </row>
    <row r="55" spans="1:3" x14ac:dyDescent="0.25">
      <c r="A55" s="8" t="s">
        <v>32</v>
      </c>
      <c r="B55" s="26">
        <v>0</v>
      </c>
      <c r="C55" s="26">
        <v>0</v>
      </c>
    </row>
    <row r="56" spans="1:3" x14ac:dyDescent="0.25">
      <c r="A56" s="8" t="s">
        <v>33</v>
      </c>
      <c r="B56" s="26">
        <v>0</v>
      </c>
      <c r="C56" s="26">
        <v>0</v>
      </c>
    </row>
    <row r="57" spans="1:3" x14ac:dyDescent="0.25">
      <c r="A57" s="8" t="s">
        <v>55</v>
      </c>
      <c r="B57" s="26">
        <v>0</v>
      </c>
      <c r="C57" s="26">
        <v>0</v>
      </c>
    </row>
    <row r="58" spans="1:3" x14ac:dyDescent="0.25">
      <c r="A58" s="8" t="s">
        <v>56</v>
      </c>
      <c r="B58" s="26">
        <v>0</v>
      </c>
      <c r="C58" s="26">
        <v>0</v>
      </c>
    </row>
    <row r="59" spans="1:3" x14ac:dyDescent="0.25">
      <c r="A59" s="8" t="s">
        <v>34</v>
      </c>
      <c r="B59" s="26">
        <v>0</v>
      </c>
      <c r="C59" s="26">
        <v>0</v>
      </c>
    </row>
    <row r="60" spans="1:3" x14ac:dyDescent="0.25">
      <c r="A60" s="8" t="s">
        <v>57</v>
      </c>
      <c r="B60" s="26">
        <v>0</v>
      </c>
      <c r="C60" s="26">
        <v>0</v>
      </c>
    </row>
    <row r="61" spans="1:3" x14ac:dyDescent="0.25">
      <c r="A61" s="3" t="s">
        <v>58</v>
      </c>
      <c r="B61" s="27">
        <f>B62+B63+B65+B64</f>
        <v>0</v>
      </c>
      <c r="C61" s="27">
        <f>C62+C63+C65+C64</f>
        <v>0</v>
      </c>
    </row>
    <row r="62" spans="1:3" x14ac:dyDescent="0.25">
      <c r="A62" s="8" t="s">
        <v>59</v>
      </c>
      <c r="B62" s="26">
        <v>0</v>
      </c>
      <c r="C62" s="26">
        <v>0</v>
      </c>
    </row>
    <row r="63" spans="1:3" x14ac:dyDescent="0.25">
      <c r="A63" s="8" t="s">
        <v>60</v>
      </c>
      <c r="B63" s="26">
        <v>0</v>
      </c>
      <c r="C63" s="26">
        <v>0</v>
      </c>
    </row>
    <row r="64" spans="1:3" x14ac:dyDescent="0.25">
      <c r="A64" s="8" t="s">
        <v>61</v>
      </c>
      <c r="B64" s="26">
        <v>0</v>
      </c>
      <c r="C64" s="26">
        <v>0</v>
      </c>
    </row>
    <row r="65" spans="1:4" x14ac:dyDescent="0.25">
      <c r="A65" s="8" t="s">
        <v>62</v>
      </c>
      <c r="B65" s="26">
        <v>0</v>
      </c>
      <c r="C65" s="26">
        <v>0</v>
      </c>
    </row>
    <row r="66" spans="1:4" x14ac:dyDescent="0.25">
      <c r="A66" s="3" t="s">
        <v>63</v>
      </c>
      <c r="B66" s="27">
        <f>B67+B68+B69+B70+B71+B72</f>
        <v>0</v>
      </c>
      <c r="C66" s="27">
        <f>C67+C68+C69+C70+C71+C72</f>
        <v>0</v>
      </c>
      <c r="D66" s="4"/>
    </row>
    <row r="67" spans="1:4" x14ac:dyDescent="0.25">
      <c r="A67" s="8" t="s">
        <v>64</v>
      </c>
      <c r="B67" s="26">
        <v>0</v>
      </c>
      <c r="C67" s="26">
        <v>0</v>
      </c>
    </row>
    <row r="68" spans="1:4" x14ac:dyDescent="0.25">
      <c r="A68" s="8" t="s">
        <v>65</v>
      </c>
      <c r="B68" s="26">
        <v>0</v>
      </c>
      <c r="C68" s="26">
        <v>0</v>
      </c>
    </row>
    <row r="69" spans="1:4" x14ac:dyDescent="0.25">
      <c r="A69" s="3" t="s">
        <v>66</v>
      </c>
      <c r="B69" s="27">
        <f>B72+B71+B70</f>
        <v>0</v>
      </c>
      <c r="C69" s="26">
        <v>0</v>
      </c>
    </row>
    <row r="70" spans="1:4" x14ac:dyDescent="0.25">
      <c r="A70" s="8" t="s">
        <v>67</v>
      </c>
      <c r="B70" s="26">
        <v>0</v>
      </c>
      <c r="C70" s="26">
        <v>0</v>
      </c>
    </row>
    <row r="71" spans="1:4" x14ac:dyDescent="0.25">
      <c r="A71" s="8" t="s">
        <v>68</v>
      </c>
      <c r="B71" s="26">
        <v>0</v>
      </c>
      <c r="C71" s="26">
        <v>0</v>
      </c>
    </row>
    <row r="72" spans="1:4" x14ac:dyDescent="0.25">
      <c r="A72" s="8" t="s">
        <v>69</v>
      </c>
      <c r="B72" s="26">
        <v>0</v>
      </c>
      <c r="C72" s="26">
        <v>0</v>
      </c>
    </row>
    <row r="73" spans="1:4" x14ac:dyDescent="0.25">
      <c r="A73" s="10" t="s">
        <v>35</v>
      </c>
      <c r="B73" s="7">
        <f>B8</f>
        <v>340228000</v>
      </c>
      <c r="C73" s="29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6">
        <v>0</v>
      </c>
      <c r="C76" s="26">
        <v>0</v>
      </c>
    </row>
    <row r="77" spans="1:4" x14ac:dyDescent="0.25">
      <c r="A77" s="8" t="s">
        <v>72</v>
      </c>
      <c r="B77" s="26">
        <v>0</v>
      </c>
      <c r="C77" s="26">
        <v>0</v>
      </c>
    </row>
    <row r="78" spans="1:4" x14ac:dyDescent="0.25">
      <c r="A78" s="8" t="s">
        <v>73</v>
      </c>
      <c r="B78" s="26">
        <v>0</v>
      </c>
      <c r="C78" s="26">
        <v>0</v>
      </c>
    </row>
    <row r="79" spans="1:4" x14ac:dyDescent="0.25">
      <c r="A79" s="3" t="s">
        <v>74</v>
      </c>
      <c r="B79" s="26">
        <v>0</v>
      </c>
      <c r="C79" s="26">
        <v>0</v>
      </c>
    </row>
    <row r="80" spans="1:4" x14ac:dyDescent="0.25">
      <c r="A80" s="8" t="s">
        <v>75</v>
      </c>
      <c r="B80" s="26">
        <v>0</v>
      </c>
      <c r="C80" s="26">
        <v>0</v>
      </c>
    </row>
    <row r="81" spans="1:11" x14ac:dyDescent="0.25">
      <c r="A81" s="8" t="s">
        <v>76</v>
      </c>
      <c r="B81" s="26">
        <v>0</v>
      </c>
      <c r="C81" s="26">
        <v>0</v>
      </c>
    </row>
    <row r="82" spans="1:11" x14ac:dyDescent="0.25">
      <c r="A82" s="3" t="s">
        <v>77</v>
      </c>
      <c r="B82" s="26">
        <v>0</v>
      </c>
      <c r="C82" s="26">
        <v>0</v>
      </c>
    </row>
    <row r="83" spans="1:11" x14ac:dyDescent="0.25">
      <c r="A83" s="8" t="s">
        <v>78</v>
      </c>
      <c r="B83" s="26">
        <v>0</v>
      </c>
      <c r="C83" s="26">
        <v>0</v>
      </c>
    </row>
    <row r="84" spans="1:11" x14ac:dyDescent="0.25">
      <c r="A84" s="10" t="s">
        <v>79</v>
      </c>
      <c r="B84" s="29">
        <f>SUM(B76:B83)</f>
        <v>0</v>
      </c>
      <c r="C84" s="29">
        <f>SUM(C76:C83)</f>
        <v>0</v>
      </c>
    </row>
    <row r="86" spans="1:11" ht="15.75" x14ac:dyDescent="0.25">
      <c r="A86" s="11" t="s">
        <v>80</v>
      </c>
      <c r="B86" s="12">
        <f>B73+B84</f>
        <v>340228000</v>
      </c>
      <c r="C86" s="30">
        <f>C73+C84</f>
        <v>0</v>
      </c>
    </row>
    <row r="87" spans="1:11" x14ac:dyDescent="0.25">
      <c r="A87" s="22" t="s">
        <v>100</v>
      </c>
      <c r="B87" s="18"/>
      <c r="D87" s="19"/>
    </row>
    <row r="88" spans="1:11" x14ac:dyDescent="0.25">
      <c r="A88" s="31" t="s">
        <v>97</v>
      </c>
      <c r="B88" s="18"/>
      <c r="D88" s="19"/>
    </row>
    <row r="89" spans="1:11" ht="30" x14ac:dyDescent="0.25">
      <c r="A89" s="32" t="s">
        <v>98</v>
      </c>
      <c r="B89" s="18"/>
      <c r="D89" s="19"/>
    </row>
    <row r="90" spans="1:11" ht="60" x14ac:dyDescent="0.25">
      <c r="A90" s="33" t="s">
        <v>99</v>
      </c>
      <c r="B90" s="18"/>
      <c r="D90" s="19"/>
    </row>
    <row r="91" spans="1:11" x14ac:dyDescent="0.25">
      <c r="B91" s="18"/>
    </row>
    <row r="92" spans="1:11" ht="14.25" customHeight="1" x14ac:dyDescent="0.25">
      <c r="B92" s="19"/>
    </row>
    <row r="93" spans="1:11" x14ac:dyDescent="0.25">
      <c r="A93" s="22" t="s">
        <v>92</v>
      </c>
      <c r="B93" s="21"/>
      <c r="C93" s="21"/>
      <c r="G93" s="22"/>
      <c r="H93" s="22"/>
      <c r="I93" s="22"/>
      <c r="J93" s="22"/>
      <c r="K93" s="22"/>
    </row>
    <row r="94" spans="1:11" x14ac:dyDescent="0.25">
      <c r="A94" s="25" t="s">
        <v>88</v>
      </c>
      <c r="B94" s="36" t="s">
        <v>101</v>
      </c>
      <c r="C94" s="36"/>
      <c r="G94" s="23"/>
      <c r="H94" s="24"/>
      <c r="I94" s="24"/>
      <c r="J94" s="24"/>
      <c r="K94" s="22"/>
    </row>
    <row r="95" spans="1:11" x14ac:dyDescent="0.25">
      <c r="A95" s="15" t="s">
        <v>89</v>
      </c>
      <c r="B95" s="37" t="s">
        <v>90</v>
      </c>
      <c r="C95" s="37"/>
      <c r="G95" s="20"/>
      <c r="H95" s="20"/>
      <c r="I95" s="20"/>
      <c r="J95" s="20"/>
    </row>
    <row r="96" spans="1:11" x14ac:dyDescent="0.25">
      <c r="A96" s="23"/>
      <c r="B96" s="22"/>
      <c r="C96" s="18"/>
      <c r="E96" s="20"/>
      <c r="F96" s="20"/>
      <c r="G96" s="20"/>
      <c r="H96" s="20"/>
      <c r="I96" s="20"/>
      <c r="J96" s="20"/>
    </row>
    <row r="97" spans="1:10" x14ac:dyDescent="0.25">
      <c r="A97" s="23"/>
      <c r="B97" s="22"/>
      <c r="E97" s="20"/>
      <c r="F97" s="20"/>
      <c r="G97" s="20"/>
      <c r="H97" s="20"/>
      <c r="I97" s="20"/>
      <c r="J97" s="20"/>
    </row>
    <row r="98" spans="1:10" x14ac:dyDescent="0.25">
      <c r="A98" s="23" t="s">
        <v>93</v>
      </c>
      <c r="B98" s="22"/>
      <c r="E98" s="20"/>
      <c r="F98" s="20"/>
      <c r="G98" s="20"/>
      <c r="H98" s="20"/>
      <c r="I98" s="20"/>
      <c r="J98" s="20"/>
    </row>
    <row r="99" spans="1:10" x14ac:dyDescent="0.25">
      <c r="A99" s="38" t="s">
        <v>95</v>
      </c>
      <c r="B99" s="38"/>
      <c r="E99" s="20"/>
      <c r="F99" s="20"/>
      <c r="G99" s="20"/>
      <c r="H99" s="20"/>
      <c r="I99" s="20"/>
      <c r="J99" s="20"/>
    </row>
    <row r="100" spans="1:10" x14ac:dyDescent="0.25">
      <c r="A100" s="39" t="s">
        <v>91</v>
      </c>
      <c r="B100" s="39"/>
      <c r="C100" s="22"/>
      <c r="D100" s="22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topLeftCell="A73" zoomScaleNormal="100" workbookViewId="0">
      <selection activeCell="E87" sqref="E87"/>
    </sheetView>
  </sheetViews>
  <sheetFormatPr baseColWidth="10" defaultColWidth="9.140625" defaultRowHeight="15" x14ac:dyDescent="0.25"/>
  <cols>
    <col min="1" max="1" width="1.140625" customWidth="1"/>
    <col min="2" max="2" width="56.42578125" customWidth="1"/>
    <col min="3" max="3" width="15.140625" customWidth="1"/>
    <col min="4" max="4" width="20" customWidth="1"/>
    <col min="5" max="5" width="17.85546875" customWidth="1"/>
    <col min="6" max="6" width="13.5703125" style="43" hidden="1" customWidth="1"/>
    <col min="7" max="7" width="14.85546875" hidden="1" customWidth="1"/>
    <col min="8" max="8" width="13.140625" hidden="1" customWidth="1"/>
    <col min="9" max="9" width="13" hidden="1" customWidth="1"/>
    <col min="10" max="10" width="12.28515625" hidden="1" customWidth="1"/>
    <col min="11" max="11" width="15.5703125" hidden="1" customWidth="1"/>
    <col min="12" max="12" width="13.42578125" hidden="1" customWidth="1"/>
    <col min="13" max="13" width="11.28515625" hidden="1" customWidth="1"/>
    <col min="14" max="14" width="15" hidden="1" customWidth="1"/>
    <col min="15" max="15" width="12.7109375" hidden="1" customWidth="1"/>
    <col min="16" max="16" width="12.28515625" hidden="1" customWidth="1"/>
    <col min="17" max="17" width="15.140625" style="42" customWidth="1"/>
    <col min="19" max="19" width="8.7109375" customWidth="1"/>
    <col min="21" max="28" width="6" bestFit="1" customWidth="1"/>
    <col min="29" max="30" width="7" bestFit="1" customWidth="1"/>
  </cols>
  <sheetData>
    <row r="1" spans="1:30" ht="15.75" x14ac:dyDescent="0.25">
      <c r="A1" s="44"/>
      <c r="B1" s="115" t="s">
        <v>87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S1" s="15" t="s">
        <v>119</v>
      </c>
    </row>
    <row r="2" spans="1:30" ht="15.75" x14ac:dyDescent="0.25">
      <c r="A2" s="44"/>
      <c r="B2" s="116" t="s">
        <v>94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S2" s="15"/>
    </row>
    <row r="3" spans="1:30" ht="15.75" x14ac:dyDescent="0.25">
      <c r="A3" s="44"/>
      <c r="B3" s="116" t="s">
        <v>102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S3" s="15"/>
    </row>
    <row r="4" spans="1:30" ht="15.75" x14ac:dyDescent="0.25">
      <c r="A4" s="44"/>
      <c r="B4" s="115" t="s">
        <v>118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S4" s="15"/>
    </row>
    <row r="5" spans="1:30" ht="42.6" customHeight="1" x14ac:dyDescent="0.25">
      <c r="A5" s="44"/>
      <c r="B5" s="112"/>
      <c r="C5" s="112"/>
      <c r="D5" s="112"/>
      <c r="E5" s="114" t="s">
        <v>117</v>
      </c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3"/>
      <c r="Q5" s="112"/>
      <c r="S5" s="15"/>
    </row>
    <row r="6" spans="1:30" ht="38.25" x14ac:dyDescent="0.25">
      <c r="A6" s="44"/>
      <c r="B6" s="111" t="s">
        <v>0</v>
      </c>
      <c r="C6" s="109" t="s">
        <v>37</v>
      </c>
      <c r="D6" s="110" t="s">
        <v>120</v>
      </c>
      <c r="E6" s="109" t="s">
        <v>116</v>
      </c>
      <c r="F6" s="109" t="s">
        <v>115</v>
      </c>
      <c r="G6" s="109" t="s">
        <v>114</v>
      </c>
      <c r="H6" s="109" t="s">
        <v>113</v>
      </c>
      <c r="I6" s="109" t="s">
        <v>112</v>
      </c>
      <c r="J6" s="109" t="s">
        <v>111</v>
      </c>
      <c r="K6" s="109" t="s">
        <v>110</v>
      </c>
      <c r="L6" s="109" t="s">
        <v>109</v>
      </c>
      <c r="M6" s="109" t="s">
        <v>108</v>
      </c>
      <c r="N6" s="109" t="s">
        <v>107</v>
      </c>
      <c r="O6" s="109" t="s">
        <v>106</v>
      </c>
      <c r="P6" s="109" t="s">
        <v>105</v>
      </c>
      <c r="Q6" s="108" t="s">
        <v>104</v>
      </c>
      <c r="AC6" s="19">
        <f>SUM(U7:AC7)</f>
        <v>11.029108875781253</v>
      </c>
      <c r="AD6" s="19">
        <f>+AC6+AD7</f>
        <v>13.989108875781252</v>
      </c>
    </row>
    <row r="7" spans="1:30" ht="13.5" customHeight="1" x14ac:dyDescent="0.25">
      <c r="A7" s="44"/>
      <c r="B7" s="96" t="s">
        <v>1</v>
      </c>
      <c r="C7" s="107">
        <f>C8+C14+C24+C34+C42+C50+C60+C65+C68</f>
        <v>340228000</v>
      </c>
      <c r="D7" s="105">
        <f>D8+D14+D24+D34+D42+D50+D60+D65+D68</f>
        <v>340228000</v>
      </c>
      <c r="E7" s="106">
        <f>E8+E14+E24+E34+E42+E50+E60+E65+E68</f>
        <v>21517475.32</v>
      </c>
      <c r="F7" s="105">
        <f>F8+F14+F24+F34+F42+F50+F60+F65+F68</f>
        <v>0</v>
      </c>
      <c r="G7" s="105">
        <f>G8+G14+G24+G34+G42+G50+G60+G65+G68</f>
        <v>0</v>
      </c>
      <c r="H7" s="105">
        <f>H8+H14+H24+H34+H42+H50+H60+H65+H68</f>
        <v>0</v>
      </c>
      <c r="I7" s="105">
        <f>I8+I14+I24+I34+I42+I50+I60+I65+I68</f>
        <v>0</v>
      </c>
      <c r="J7" s="105">
        <f>J8+J14+J24+J34+J42+J50+J60+J65+J68</f>
        <v>0</v>
      </c>
      <c r="K7" s="105">
        <f>K8+K14+K24+K34+K42+K50+K60+K65+K68</f>
        <v>0</v>
      </c>
      <c r="L7" s="105">
        <f>L8+L14+L24+L34+L42+L50+L60+L65+L68</f>
        <v>0</v>
      </c>
      <c r="M7" s="105">
        <f>M8+M14+M24+M34+M42+M50+M60+M65+M68</f>
        <v>0</v>
      </c>
      <c r="N7" s="105">
        <f>N8+N14+N24+N34+N42+N50+N60+N65+N68</f>
        <v>0</v>
      </c>
      <c r="O7" s="104">
        <f>O8+O14+O24+O34+O42+O50+O60+O65+O68</f>
        <v>0</v>
      </c>
      <c r="P7" s="104">
        <f>P8+P14+P24+P34+P42+P50+P60+P65+P68</f>
        <v>0</v>
      </c>
      <c r="Q7" s="103">
        <f>Q8+Q14+Q24+Q34+Q42+Q50+Q60+Q65+Q68</f>
        <v>21517475.32</v>
      </c>
      <c r="U7" s="18">
        <v>1</v>
      </c>
      <c r="V7" s="18">
        <v>1.05</v>
      </c>
      <c r="W7" s="18">
        <f>+V7*1.05</f>
        <v>1.1025</v>
      </c>
      <c r="X7" s="18">
        <f>+W7*1.05</f>
        <v>1.1576250000000001</v>
      </c>
      <c r="Y7" s="18">
        <f>+X7*1.05</f>
        <v>1.2155062500000002</v>
      </c>
      <c r="Z7" s="18">
        <f>+Y7*1.05</f>
        <v>1.2762815625000004</v>
      </c>
      <c r="AA7" s="18">
        <f>+Z7*1.05</f>
        <v>1.3400956406250004</v>
      </c>
      <c r="AB7" s="18">
        <f>+AA7*1.05</f>
        <v>1.4071004226562505</v>
      </c>
      <c r="AC7" s="18">
        <v>1.48</v>
      </c>
      <c r="AD7" s="18">
        <f>+AC7*2</f>
        <v>2.96</v>
      </c>
    </row>
    <row r="8" spans="1:30" ht="13.5" customHeight="1" x14ac:dyDescent="0.25">
      <c r="A8" s="44"/>
      <c r="B8" s="96" t="s">
        <v>2</v>
      </c>
      <c r="C8" s="102">
        <f>C9+C10+C11+C12+C13</f>
        <v>273985980</v>
      </c>
      <c r="D8" s="84">
        <f>D9+D10+D11+D12+D13</f>
        <v>273985980</v>
      </c>
      <c r="E8" s="101">
        <f>E9+E10+E11+E12+E13</f>
        <v>16953261.050000001</v>
      </c>
      <c r="F8" s="101">
        <f>F9+F10+F11+F12+F13</f>
        <v>0</v>
      </c>
      <c r="G8" s="101">
        <f>G9+G10+G11+G12+G13</f>
        <v>0</v>
      </c>
      <c r="H8" s="101">
        <f>H9+H10+H11+H12+H13</f>
        <v>0</v>
      </c>
      <c r="I8" s="101">
        <f>I9+I10+I11+I12+I13</f>
        <v>0</v>
      </c>
      <c r="J8" s="101">
        <f>J9+J10+J11+J12+J13</f>
        <v>0</v>
      </c>
      <c r="K8" s="101">
        <f>K9+K10+K11+K12+K13</f>
        <v>0</v>
      </c>
      <c r="L8" s="101">
        <f>L9+L10+L11+L12+L13</f>
        <v>0</v>
      </c>
      <c r="M8" s="101">
        <f>M9+M10+M11+M12+M13</f>
        <v>0</v>
      </c>
      <c r="N8" s="101">
        <f>N9+N10+N11+N12+N13</f>
        <v>0</v>
      </c>
      <c r="O8" s="82">
        <f>O9+O10+O11+O12+O13</f>
        <v>0</v>
      </c>
      <c r="P8" s="82">
        <f>P9+P10+P11+P12+P13</f>
        <v>0</v>
      </c>
      <c r="Q8" s="101">
        <f>E8+F8+G8+H8+I8+J8+K8+L8+M8+N8+O8+P8</f>
        <v>16953261.050000001</v>
      </c>
      <c r="U8" s="100"/>
    </row>
    <row r="9" spans="1:30" ht="13.5" customHeight="1" x14ac:dyDescent="0.25">
      <c r="A9" s="44"/>
      <c r="B9" s="74" t="s">
        <v>3</v>
      </c>
      <c r="C9" s="83">
        <v>192497500</v>
      </c>
      <c r="D9" s="83">
        <v>192397500</v>
      </c>
      <c r="E9" s="83">
        <v>14159000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99">
        <f>E9+F9+G9+H9+I9+J9+K9+L9+M9+N9+O9+P9</f>
        <v>14159000</v>
      </c>
    </row>
    <row r="10" spans="1:30" ht="13.5" customHeight="1" x14ac:dyDescent="0.25">
      <c r="A10" s="44"/>
      <c r="B10" s="74" t="s">
        <v>4</v>
      </c>
      <c r="C10" s="83">
        <v>40525000</v>
      </c>
      <c r="D10" s="83">
        <v>41465000</v>
      </c>
      <c r="E10" s="83">
        <v>698400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98">
        <f>E10+F10+G10+H10+I10+J10+K10+L10+M10+N10+O10+P10</f>
        <v>698400</v>
      </c>
    </row>
    <row r="11" spans="1:30" x14ac:dyDescent="0.25">
      <c r="A11" s="44"/>
      <c r="B11" s="74" t="s">
        <v>39</v>
      </c>
      <c r="C11" s="83">
        <v>12000000</v>
      </c>
      <c r="D11" s="83">
        <v>12000000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98">
        <f>E11+F11+G11+H11+I11+J11+K11+L11+M11+N11+O11+P11</f>
        <v>0</v>
      </c>
    </row>
    <row r="12" spans="1:30" x14ac:dyDescent="0.25">
      <c r="A12" s="44"/>
      <c r="B12" s="74" t="s">
        <v>5</v>
      </c>
      <c r="C12" s="83">
        <v>1680000</v>
      </c>
      <c r="D12" s="83">
        <v>840000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f>E12+F12+G12+H12+I12+J12+K12+L12+M12+N12+O12+P12</f>
        <v>0</v>
      </c>
    </row>
    <row r="13" spans="1:30" x14ac:dyDescent="0.25">
      <c r="A13" s="44"/>
      <c r="B13" s="74" t="s">
        <v>6</v>
      </c>
      <c r="C13" s="97">
        <v>27283480</v>
      </c>
      <c r="D13" s="97">
        <v>27283480</v>
      </c>
      <c r="E13" s="86">
        <v>2095861.05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86">
        <f>E13+F13+G13+H13+I13+J13+K13+L13+M13+N13+O13+P13</f>
        <v>2095861.05</v>
      </c>
    </row>
    <row r="14" spans="1:30" ht="13.5" customHeight="1" x14ac:dyDescent="0.25">
      <c r="A14" s="44"/>
      <c r="B14" s="96" t="s">
        <v>7</v>
      </c>
      <c r="C14" s="88">
        <f>C15+C16+C17+C18+C19+C20+C21+C22+C23</f>
        <v>56508000</v>
      </c>
      <c r="D14" s="88">
        <f>D15+D16+D17+D18+D19+D20+D21+D22+D23</f>
        <v>56508000</v>
      </c>
      <c r="E14" s="88">
        <f>E15+E16+E17+E18+E19+E20+E21+E22+E23</f>
        <v>4564214.2700000005</v>
      </c>
      <c r="F14" s="88">
        <f>F15+F16+F17+F18+F19+F20+F21+F22+F23</f>
        <v>0</v>
      </c>
      <c r="G14" s="88">
        <f>G15+G16+G17+G18+G19+G20+G21+G22+G23</f>
        <v>0</v>
      </c>
      <c r="H14" s="88">
        <f>H15+H16+H17+H18+H19+H20+H21+H22+H23</f>
        <v>0</v>
      </c>
      <c r="I14" s="88">
        <f>I15+I16+I17+I18+I19+I20+I21+I22+I23</f>
        <v>0</v>
      </c>
      <c r="J14" s="88">
        <f>J15+J16+J17+J18+J19+J20+J21+J22+J23</f>
        <v>0</v>
      </c>
      <c r="K14" s="88">
        <f>K15+K16+K17+K18+K19+K20+K21+K22+K23</f>
        <v>0</v>
      </c>
      <c r="L14" s="88">
        <f>L15+L16+L17+L18+L19+L20+L21+L22+L23</f>
        <v>0</v>
      </c>
      <c r="M14" s="88">
        <f>M15+M16+M17+M18+M19+M20+M21+M22+M23</f>
        <v>0</v>
      </c>
      <c r="N14" s="88">
        <f>N15+N16+N17+N18+N19+N20+N21+N22+N23</f>
        <v>0</v>
      </c>
      <c r="O14" s="82">
        <f>O15+O16+O17+O18+O19+O20+O21+O22+O23</f>
        <v>0</v>
      </c>
      <c r="P14" s="82">
        <f>P15+P16+P17+P18+P19+P20+P21+P22+P23</f>
        <v>0</v>
      </c>
      <c r="Q14" s="95">
        <f>E14+F14+G14+H14+I14+J14+K14+L14+M14+N14+O14+P14</f>
        <v>4564214.2700000005</v>
      </c>
    </row>
    <row r="15" spans="1:30" ht="13.5" customHeight="1" x14ac:dyDescent="0.25">
      <c r="A15" s="44"/>
      <c r="B15" s="74" t="s">
        <v>8</v>
      </c>
      <c r="C15" s="83">
        <v>8925000</v>
      </c>
      <c r="D15" s="83">
        <v>8925000</v>
      </c>
      <c r="E15" s="86">
        <v>1512017.22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86">
        <f>E15+F15+G15+H15+I15+J15+K15+L15+M15+N15+O15+P15</f>
        <v>1512017.22</v>
      </c>
    </row>
    <row r="16" spans="1:30" x14ac:dyDescent="0.25">
      <c r="A16" s="44"/>
      <c r="B16" s="74" t="s">
        <v>9</v>
      </c>
      <c r="C16" s="83">
        <v>2000000</v>
      </c>
      <c r="D16" s="83">
        <v>2000000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86">
        <f>E16+F16+G16+H16+I16+J16+K16+L16+M16+N16+O16+P16</f>
        <v>0</v>
      </c>
    </row>
    <row r="17" spans="1:17" ht="13.5" customHeight="1" x14ac:dyDescent="0.25">
      <c r="A17" s="44"/>
      <c r="B17" s="74" t="s">
        <v>10</v>
      </c>
      <c r="C17" s="83">
        <v>350000</v>
      </c>
      <c r="D17" s="83">
        <v>350000</v>
      </c>
      <c r="E17" s="83">
        <v>22750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86">
        <f>E17+F17+G17+H17+I17+J17+K17+L17+M17+N17+O17+P17</f>
        <v>22750</v>
      </c>
    </row>
    <row r="18" spans="1:17" ht="13.5" customHeight="1" x14ac:dyDescent="0.25">
      <c r="A18" s="44"/>
      <c r="B18" s="74" t="s">
        <v>11</v>
      </c>
      <c r="C18" s="83">
        <v>1050000</v>
      </c>
      <c r="D18" s="83">
        <v>1050000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86">
        <f>E18+F18+G18+H18+I18+J18+K18+L18+M18+N18+O18+P18</f>
        <v>0</v>
      </c>
    </row>
    <row r="19" spans="1:17" ht="13.5" customHeight="1" x14ac:dyDescent="0.25">
      <c r="A19" s="44"/>
      <c r="B19" s="74" t="s">
        <v>12</v>
      </c>
      <c r="C19" s="83">
        <v>8300000</v>
      </c>
      <c r="D19" s="83">
        <v>8300000</v>
      </c>
      <c r="E19" s="86">
        <v>1061001.28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86">
        <f>E19+F19+G19+H19+I19+J19+K19+L19+M19+N19+O19+P19</f>
        <v>1061001.28</v>
      </c>
    </row>
    <row r="20" spans="1:17" ht="13.5" customHeight="1" x14ac:dyDescent="0.25">
      <c r="A20" s="44"/>
      <c r="B20" s="74" t="s">
        <v>13</v>
      </c>
      <c r="C20" s="83">
        <v>6500000</v>
      </c>
      <c r="D20" s="83">
        <v>6500000</v>
      </c>
      <c r="E20" s="72">
        <v>67024.850000000006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86">
        <f>E20+F20+G20+H20+I20+J20+K20+L20+M20+N20+O20+P20</f>
        <v>67024.850000000006</v>
      </c>
    </row>
    <row r="21" spans="1:17" ht="34.5" customHeight="1" x14ac:dyDescent="0.25">
      <c r="A21" s="44"/>
      <c r="B21" s="74" t="s">
        <v>14</v>
      </c>
      <c r="C21" s="83">
        <v>1850000</v>
      </c>
      <c r="D21" s="83">
        <v>1850000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86">
        <f>E21+F21+G21+H21+I21+J21+K21+L21+M21+N21+O21+P21</f>
        <v>0</v>
      </c>
    </row>
    <row r="22" spans="1:17" x14ac:dyDescent="0.25">
      <c r="A22" s="44"/>
      <c r="B22" s="74" t="s">
        <v>15</v>
      </c>
      <c r="C22" s="83">
        <v>22133000</v>
      </c>
      <c r="D22" s="83">
        <v>22133000</v>
      </c>
      <c r="E22" s="83">
        <v>1415000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86">
        <f>E22+F22+G22+H22+I22+J22+K22+L22+M22+N22+O22+P22</f>
        <v>1415000</v>
      </c>
    </row>
    <row r="23" spans="1:17" x14ac:dyDescent="0.25">
      <c r="A23" s="44"/>
      <c r="B23" s="74" t="s">
        <v>40</v>
      </c>
      <c r="C23" s="83">
        <v>5400000</v>
      </c>
      <c r="D23" s="83">
        <v>5400000</v>
      </c>
      <c r="E23" s="83">
        <v>486420.92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86">
        <f>E23+F23+G23+H23+I23+J23+K23+L23+M23+N23+O23+P23</f>
        <v>486420.92</v>
      </c>
    </row>
    <row r="24" spans="1:17" s="93" customFormat="1" ht="13.5" customHeight="1" x14ac:dyDescent="0.25">
      <c r="A24" s="94"/>
      <c r="B24" s="75" t="s">
        <v>16</v>
      </c>
      <c r="C24" s="88">
        <f>C25+C26+C27+C28+C29+C30+C31+C33+C32</f>
        <v>7034020</v>
      </c>
      <c r="D24" s="88">
        <f>D25+D26+D27+D28+D29+D30+D31+D32+D33</f>
        <v>7034020</v>
      </c>
      <c r="E24" s="77">
        <f>E25+E26+E27+E28+E29+E30+E31+E32+E33</f>
        <v>0</v>
      </c>
      <c r="F24" s="77">
        <f>F25+F26+F27+F28+F29+F30+F31+F32+F33</f>
        <v>0</v>
      </c>
      <c r="G24" s="77">
        <f>G25+G26+G27+G28+G29+G30+G31+G32+G33</f>
        <v>0</v>
      </c>
      <c r="H24" s="77">
        <f>H25+H26+H27+H28+H29+H30+H31+H32+H33</f>
        <v>0</v>
      </c>
      <c r="I24" s="77">
        <f>I25+I26+I27+I28+I29+I30+I31+I32+I33</f>
        <v>0</v>
      </c>
      <c r="J24" s="77">
        <f>J25+J26+J27+J28+J29+J30+J31+J32+J33</f>
        <v>0</v>
      </c>
      <c r="K24" s="77">
        <f>K25+K26+K27+K28+K29+K30+K31+K32+K33</f>
        <v>0</v>
      </c>
      <c r="L24" s="77">
        <f>L25+L26+L27+L28+L29+L30+L31+L32+L33</f>
        <v>0</v>
      </c>
      <c r="M24" s="77">
        <f>M25+M26+M27+M28+M29+M30+M31+M32+M33</f>
        <v>0</v>
      </c>
      <c r="N24" s="77">
        <f>N25+N26+N27+N28+N29+N30+N31+N32+N33</f>
        <v>0</v>
      </c>
      <c r="O24" s="77">
        <f>O25+O26+O27+O28+O29+O30+O31+O32+O33</f>
        <v>0</v>
      </c>
      <c r="P24" s="77">
        <f>P25+P26+P27+P28+P29+P30+P31+P32+P33</f>
        <v>0</v>
      </c>
      <c r="Q24" s="88">
        <f>E24+F24+G24+H24+I24+J24+K24+L24+M24+N24+O24+P24</f>
        <v>0</v>
      </c>
    </row>
    <row r="25" spans="1:17" s="87" customFormat="1" x14ac:dyDescent="0.25">
      <c r="A25" s="90"/>
      <c r="B25" s="74" t="s">
        <v>17</v>
      </c>
      <c r="C25" s="91">
        <v>150000</v>
      </c>
      <c r="D25" s="91">
        <v>150000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86">
        <f>E25+F25+G25+H25+I25+J25+K25+L25+M25+N25+O25+P25</f>
        <v>0</v>
      </c>
    </row>
    <row r="26" spans="1:17" s="87" customFormat="1" x14ac:dyDescent="0.25">
      <c r="A26" s="90"/>
      <c r="B26" s="92" t="s">
        <v>18</v>
      </c>
      <c r="C26" s="91">
        <v>0</v>
      </c>
      <c r="D26" s="91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86">
        <f>E26+F26+G26+H26+I26+J26+K26+L26+M26+N26+O26+P26</f>
        <v>0</v>
      </c>
    </row>
    <row r="27" spans="1:17" s="87" customFormat="1" x14ac:dyDescent="0.25">
      <c r="A27" s="90"/>
      <c r="B27" s="74" t="s">
        <v>19</v>
      </c>
      <c r="C27" s="91">
        <v>600000</v>
      </c>
      <c r="D27" s="91">
        <v>600000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86">
        <f>E27+F27+G27+H27+I27+J27+K27+L27+M27+N27+O27+P27</f>
        <v>0</v>
      </c>
    </row>
    <row r="28" spans="1:17" s="87" customFormat="1" x14ac:dyDescent="0.25">
      <c r="A28" s="90"/>
      <c r="B28" s="74" t="s">
        <v>20</v>
      </c>
      <c r="C28" s="91">
        <v>30000</v>
      </c>
      <c r="D28" s="91">
        <v>30000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86">
        <f>E28+F28+G28+H28+I28+J28+K28+L28+M28+N28+O28+P28</f>
        <v>0</v>
      </c>
    </row>
    <row r="29" spans="1:17" s="87" customFormat="1" x14ac:dyDescent="0.25">
      <c r="A29" s="90"/>
      <c r="B29" s="74" t="s">
        <v>21</v>
      </c>
      <c r="C29" s="91">
        <v>50000</v>
      </c>
      <c r="D29" s="91">
        <v>50000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86">
        <f>E29+F29+G29+H29+I29+J29+K29+L29+M29+N29+O29+P29</f>
        <v>0</v>
      </c>
    </row>
    <row r="30" spans="1:17" s="87" customFormat="1" x14ac:dyDescent="0.25">
      <c r="A30" s="90"/>
      <c r="B30" s="74" t="s">
        <v>22</v>
      </c>
      <c r="C30" s="91">
        <v>100000</v>
      </c>
      <c r="D30" s="91">
        <v>100000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86">
        <f>E30+F30+G30+H30+I30+J30+K30+L30+M30+N30+O30+P30</f>
        <v>0</v>
      </c>
    </row>
    <row r="31" spans="1:17" s="87" customFormat="1" ht="22.5" customHeight="1" x14ac:dyDescent="0.25">
      <c r="A31" s="90"/>
      <c r="B31" s="74" t="s">
        <v>23</v>
      </c>
      <c r="C31" s="91">
        <v>5450000</v>
      </c>
      <c r="D31" s="91">
        <v>5450000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86">
        <f>E31+F31+G31+H31+I31+J31+K31+L31+M31+N31+O31+P31</f>
        <v>0</v>
      </c>
    </row>
    <row r="32" spans="1:17" s="87" customFormat="1" ht="25.5" x14ac:dyDescent="0.25">
      <c r="A32" s="90"/>
      <c r="B32" s="74" t="s">
        <v>41</v>
      </c>
      <c r="C32" s="76">
        <v>0</v>
      </c>
      <c r="D32" s="76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86">
        <f>E32+F32+G32+H32+I32+J32+K32+L32+M32+N32+O32+P32</f>
        <v>0</v>
      </c>
    </row>
    <row r="33" spans="1:17" s="87" customFormat="1" x14ac:dyDescent="0.25">
      <c r="A33" s="90"/>
      <c r="B33" s="92" t="s">
        <v>24</v>
      </c>
      <c r="C33" s="91">
        <v>654020</v>
      </c>
      <c r="D33" s="91">
        <v>654020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86">
        <f>E33+F33+G33+H33+I33+J33+K33+L33+M33+N33+O33+P33</f>
        <v>0</v>
      </c>
    </row>
    <row r="34" spans="1:17" ht="13.5" customHeight="1" x14ac:dyDescent="0.25">
      <c r="A34" s="44"/>
      <c r="B34" s="75" t="s">
        <v>25</v>
      </c>
      <c r="C34" s="88">
        <f>C35+C36+C37+C38+C39+C40+C41</f>
        <v>2700000</v>
      </c>
      <c r="D34" s="88">
        <f>D35+D36+D37+D38+D39+D40+D41</f>
        <v>2700000</v>
      </c>
      <c r="E34" s="82">
        <f>E35+E36+E37+E38+E39+E40+E41</f>
        <v>0</v>
      </c>
      <c r="F34" s="88">
        <f>F35+F36+F37+F38+F39+F40+F41</f>
        <v>0</v>
      </c>
      <c r="G34" s="88">
        <f>G35+G36+G37+G38+G39+G40+G41</f>
        <v>0</v>
      </c>
      <c r="H34" s="82">
        <f>H35+H36+H37+H38+H39+H40+H41</f>
        <v>0</v>
      </c>
      <c r="I34" s="88">
        <f>I35+I36+I37+I38+I39+I40+I41</f>
        <v>0</v>
      </c>
      <c r="J34" s="82">
        <f>J35+J36+J37+J38+J39+J40+J41</f>
        <v>0</v>
      </c>
      <c r="K34" s="77">
        <f>K35+K36+K37+K38+K39+K40+K41</f>
        <v>0</v>
      </c>
      <c r="L34" s="82">
        <f>L35+L36+L37+L38+L39+L40+L41</f>
        <v>0</v>
      </c>
      <c r="M34" s="82">
        <f>M35+M36+M37+M38+M39+M40+M41</f>
        <v>0</v>
      </c>
      <c r="N34" s="77">
        <f>N35+N36+N37+N38+N39+N40+N41</f>
        <v>0</v>
      </c>
      <c r="O34" s="77">
        <f>O35+O36+O37+O38+O39+O40+O41</f>
        <v>0</v>
      </c>
      <c r="P34" s="77">
        <f>P35+P36+P37+P38+P39+P40+P41</f>
        <v>0</v>
      </c>
      <c r="Q34" s="88">
        <f>E34+F34+G34+H34+I34+J34+K34+L34+M34+N34+O34+P34</f>
        <v>0</v>
      </c>
    </row>
    <row r="35" spans="1:17" x14ac:dyDescent="0.25">
      <c r="A35" s="44"/>
      <c r="B35" s="74" t="s">
        <v>26</v>
      </c>
      <c r="C35" s="91">
        <v>200000</v>
      </c>
      <c r="D35" s="91">
        <v>200000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86">
        <f>E35+F35+G35+H35+I35+J35+K35+L35+M35+N35+O35+P35</f>
        <v>0</v>
      </c>
    </row>
    <row r="36" spans="1:17" ht="25.5" x14ac:dyDescent="0.25">
      <c r="A36" s="44"/>
      <c r="B36" s="74" t="s">
        <v>42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f>E36+F36+G36+H36+I36+J36+K36+L36+M36+N36+O36+P36</f>
        <v>0</v>
      </c>
    </row>
    <row r="37" spans="1:17" ht="25.5" x14ac:dyDescent="0.25">
      <c r="A37" s="44"/>
      <c r="B37" s="74" t="s">
        <v>43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2">
        <f>E37+F37+G37+H37+I37+J37+K37+L37+M37+N37+O37+P37</f>
        <v>0</v>
      </c>
    </row>
    <row r="38" spans="1:17" ht="25.5" x14ac:dyDescent="0.25">
      <c r="A38" s="44"/>
      <c r="B38" s="74" t="s">
        <v>44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f>E38+F38+G38+H38+I38+J38+K38+L38+M38+N38+O38+P38</f>
        <v>0</v>
      </c>
    </row>
    <row r="39" spans="1:17" ht="25.5" x14ac:dyDescent="0.25">
      <c r="A39" s="44"/>
      <c r="B39" s="74" t="s">
        <v>45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f>E39+F39+G39+H39+I39+J39+K39+L39+M39+N39+O39+P39</f>
        <v>0</v>
      </c>
    </row>
    <row r="40" spans="1:17" x14ac:dyDescent="0.25">
      <c r="A40" s="44"/>
      <c r="B40" s="74" t="s">
        <v>27</v>
      </c>
      <c r="C40" s="91">
        <v>2500000</v>
      </c>
      <c r="D40" s="91">
        <v>2500000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86">
        <f>E40+F40+G40+H40+I40+J40+K40+L40+M40+N40+O40+P40</f>
        <v>0</v>
      </c>
    </row>
    <row r="41" spans="1:17" ht="25.5" x14ac:dyDescent="0.25">
      <c r="A41" s="44"/>
      <c r="B41" s="74" t="s">
        <v>46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1">
        <f>E41+F41+G41+H41+I41+J41+K41+L41+M41+N41+O41+P41</f>
        <v>0</v>
      </c>
    </row>
    <row r="42" spans="1:17" x14ac:dyDescent="0.25">
      <c r="A42" s="44"/>
      <c r="B42" s="75" t="s">
        <v>47</v>
      </c>
      <c r="C42" s="77">
        <f>SUM(C43:C49)</f>
        <v>0</v>
      </c>
      <c r="D42" s="82">
        <f>SUM(D43:D49)</f>
        <v>0</v>
      </c>
      <c r="E42" s="82">
        <f>E43+E44+E45+E46+E47+E48+E49</f>
        <v>0</v>
      </c>
      <c r="F42" s="82">
        <f>F43+F44+F45+F46+F47+F48+F49</f>
        <v>0</v>
      </c>
      <c r="G42" s="81">
        <f>G43+G44+G45+G46+G47+G48+G49</f>
        <v>0</v>
      </c>
      <c r="H42" s="81">
        <f>H43+H44+H45+H46+H47+H48+H49</f>
        <v>0</v>
      </c>
      <c r="I42" s="81">
        <f>I43+I44+I45+I46+I47+I48+I49</f>
        <v>0</v>
      </c>
      <c r="J42" s="81">
        <f>J43+J44+J45+J46+J47+J48+J49</f>
        <v>0</v>
      </c>
      <c r="K42" s="81">
        <f>K43+K44+K45+K46+K47+K48+K49</f>
        <v>0</v>
      </c>
      <c r="L42" s="81">
        <f>L43+L44+L45+L46+L47+L48+L49</f>
        <v>0</v>
      </c>
      <c r="M42" s="81">
        <f>M43+M44+M45+M46+M47+M48+M49</f>
        <v>0</v>
      </c>
      <c r="N42" s="81">
        <f>N43+N44+N45+N46+N47+N48+N49</f>
        <v>0</v>
      </c>
      <c r="O42" s="81">
        <f>O43+O44+O45+O46+O47+O48+O49</f>
        <v>0</v>
      </c>
      <c r="P42" s="81">
        <f>P43+P44+P45+P46+P47+P48+P49</f>
        <v>0</v>
      </c>
      <c r="Q42" s="81">
        <f>E42+F42+G42+H42+I42+J42+K42+L42+M42+N42+O42+P42</f>
        <v>0</v>
      </c>
    </row>
    <row r="43" spans="1:17" x14ac:dyDescent="0.25">
      <c r="A43" s="44"/>
      <c r="B43" s="74" t="s">
        <v>48</v>
      </c>
      <c r="C43" s="72">
        <v>0</v>
      </c>
      <c r="D43" s="72">
        <v>0</v>
      </c>
      <c r="E43" s="73">
        <v>0</v>
      </c>
      <c r="F43" s="73">
        <v>0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73">
        <v>0</v>
      </c>
      <c r="N43" s="73">
        <v>0</v>
      </c>
      <c r="O43" s="73">
        <v>0</v>
      </c>
      <c r="P43" s="73">
        <v>0</v>
      </c>
      <c r="Q43" s="71">
        <f>E43+F43+G43+H43+I43+J43+K43+L43+M43+N43+O43+P43</f>
        <v>0</v>
      </c>
    </row>
    <row r="44" spans="1:17" x14ac:dyDescent="0.25">
      <c r="A44" s="44"/>
      <c r="B44" s="74" t="s">
        <v>49</v>
      </c>
      <c r="C44" s="72">
        <v>0</v>
      </c>
      <c r="D44" s="72">
        <v>0</v>
      </c>
      <c r="E44" s="73">
        <v>0</v>
      </c>
      <c r="F44" s="73">
        <v>0</v>
      </c>
      <c r="G44" s="73">
        <v>0</v>
      </c>
      <c r="H44" s="73">
        <v>0</v>
      </c>
      <c r="I44" s="73">
        <v>0</v>
      </c>
      <c r="J44" s="73">
        <v>0</v>
      </c>
      <c r="K44" s="73">
        <v>0</v>
      </c>
      <c r="L44" s="73">
        <v>0</v>
      </c>
      <c r="M44" s="73">
        <v>0</v>
      </c>
      <c r="N44" s="73">
        <v>0</v>
      </c>
      <c r="O44" s="73">
        <v>0</v>
      </c>
      <c r="P44" s="73">
        <v>0</v>
      </c>
      <c r="Q44" s="71">
        <f>E44+F44+G44+H44+I44+J44+K44+L44+M44+N44+O44+P44</f>
        <v>0</v>
      </c>
    </row>
    <row r="45" spans="1:17" x14ac:dyDescent="0.25">
      <c r="A45" s="44"/>
      <c r="B45" s="74" t="s">
        <v>50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1">
        <f>E45+F45+G45+H45+I45+J45+K45+L45+M45+N45+O45+P45</f>
        <v>0</v>
      </c>
    </row>
    <row r="46" spans="1:17" ht="25.5" x14ac:dyDescent="0.25">
      <c r="A46" s="44"/>
      <c r="B46" s="74" t="s">
        <v>51</v>
      </c>
      <c r="C46" s="72">
        <v>0</v>
      </c>
      <c r="D46" s="72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73">
        <v>0</v>
      </c>
      <c r="Q46" s="71">
        <f>E46+F46+G46+H46+I46+J46+K46+L46+M46+N46+O46+P46</f>
        <v>0</v>
      </c>
    </row>
    <row r="47" spans="1:17" ht="25.5" x14ac:dyDescent="0.25">
      <c r="A47" s="44"/>
      <c r="B47" s="74" t="s">
        <v>52</v>
      </c>
      <c r="C47" s="72">
        <v>0</v>
      </c>
      <c r="D47" s="72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1">
        <f>E47+F47+G47+H47+I47+J47+K47+L47+M47+N47+O47+P47</f>
        <v>0</v>
      </c>
    </row>
    <row r="48" spans="1:17" x14ac:dyDescent="0.25">
      <c r="A48" s="44"/>
      <c r="B48" s="74" t="s">
        <v>53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1">
        <f>E48+F48+G48+H48+I48+J48+K48+L48+M48+N48+O48+P48</f>
        <v>0</v>
      </c>
    </row>
    <row r="49" spans="1:19" x14ac:dyDescent="0.25">
      <c r="A49" s="44"/>
      <c r="B49" s="74" t="s">
        <v>54</v>
      </c>
      <c r="C49" s="73"/>
      <c r="D49" s="73"/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1">
        <f>E49+F49+G49+H49+I49+J49+K49+L49+M49+N49+O49+P49</f>
        <v>0</v>
      </c>
    </row>
    <row r="50" spans="1:19" s="87" customFormat="1" x14ac:dyDescent="0.25">
      <c r="A50" s="90"/>
      <c r="B50" s="89" t="s">
        <v>28</v>
      </c>
      <c r="C50" s="82">
        <f>C51+C52+C53+C54+C55+C56+C57+C58+C59</f>
        <v>0</v>
      </c>
      <c r="D50" s="82">
        <f>D51+D52+D53+D54+D55+D56+D57+D58+D59</f>
        <v>0</v>
      </c>
      <c r="E50" s="82">
        <f>E51+E52+E53+E54+E55+E56+E57+E58+E59</f>
        <v>0</v>
      </c>
      <c r="F50" s="82">
        <f>F51+F52+F53+F54+F55+F56+F57+F58+F59</f>
        <v>0</v>
      </c>
      <c r="G50" s="82">
        <f>G51+G52+G53+G54+G55+G56+G57+G58+G59</f>
        <v>0</v>
      </c>
      <c r="H50" s="82">
        <f>H51+H52+H53+H54+H55+H56+H57+H58+H59</f>
        <v>0</v>
      </c>
      <c r="I50" s="82">
        <f>I51+I52+I53+I54+I55+I56+I57+I58+I59</f>
        <v>0</v>
      </c>
      <c r="J50" s="82">
        <f>J51+J52+J53+J54+J55+J56+J57+J58+J59</f>
        <v>0</v>
      </c>
      <c r="K50" s="82">
        <f>K51+K52+K53+K54+K55+K56+K57+K58+K59</f>
        <v>0</v>
      </c>
      <c r="L50" s="82">
        <f>L51+L52+L53+L54+L55+L56+L57+L58+L59</f>
        <v>0</v>
      </c>
      <c r="M50" s="82">
        <f>M51+M52+M53+M54+M55+M56+M57+M58+M59</f>
        <v>0</v>
      </c>
      <c r="N50" s="82">
        <f>N51+N52+N53+N54+N55+N56+N57+N58+N59</f>
        <v>0</v>
      </c>
      <c r="O50" s="82">
        <f>O51+O52+O53+O54+O55+O56+O57+O58+O59</f>
        <v>0</v>
      </c>
      <c r="P50" s="88">
        <f>P51+P52+P53+P54+P55+P56+P57+P58+P59</f>
        <v>0</v>
      </c>
      <c r="Q50" s="88">
        <f>E50+F50+G50+H50+I50+J50+K50+L50+M50+N50+O50+P50</f>
        <v>0</v>
      </c>
    </row>
    <row r="51" spans="1:19" x14ac:dyDescent="0.25">
      <c r="A51" s="44"/>
      <c r="B51" s="74" t="s">
        <v>29</v>
      </c>
      <c r="C51" s="72">
        <v>0</v>
      </c>
      <c r="D51" s="72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v>0</v>
      </c>
      <c r="O51" s="73">
        <v>0</v>
      </c>
      <c r="P51" s="73">
        <v>0</v>
      </c>
      <c r="Q51" s="86">
        <f>E51+F51+G51+H51+I51+J51+K51+L51+M51+N51+O51+P51</f>
        <v>0</v>
      </c>
    </row>
    <row r="52" spans="1:19" x14ac:dyDescent="0.25">
      <c r="A52" s="44"/>
      <c r="B52" s="74" t="s">
        <v>30</v>
      </c>
      <c r="C52" s="72">
        <v>0</v>
      </c>
      <c r="D52" s="72">
        <v>0</v>
      </c>
      <c r="E52" s="73">
        <v>0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83">
        <f>E52+F52+G52+H52+I52+J52+K52+L52+M52+N52+O52+P52</f>
        <v>0</v>
      </c>
    </row>
    <row r="53" spans="1:19" x14ac:dyDescent="0.25">
      <c r="A53" s="44"/>
      <c r="B53" s="74" t="s">
        <v>31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86">
        <f>E53+F53+G53+H53+I53+J53+K53+L53+M53+N53+O53+P53</f>
        <v>0</v>
      </c>
    </row>
    <row r="54" spans="1:19" x14ac:dyDescent="0.25">
      <c r="A54" s="44"/>
      <c r="B54" s="74" t="s">
        <v>32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1">
        <f>E54+F54+G54+H54+I54+J54+K54+L54+M54+N54+O54+P54</f>
        <v>0</v>
      </c>
      <c r="S54" s="85"/>
    </row>
    <row r="55" spans="1:19" x14ac:dyDescent="0.25">
      <c r="A55" s="44"/>
      <c r="B55" s="74" t="s">
        <v>33</v>
      </c>
      <c r="C55" s="72">
        <v>0</v>
      </c>
      <c r="D55" s="72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1">
        <v>0</v>
      </c>
    </row>
    <row r="56" spans="1:19" x14ac:dyDescent="0.25">
      <c r="A56" s="44"/>
      <c r="B56" s="74" t="s">
        <v>55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83">
        <f>E56+F56+G56+H56+I56+J56+K56+L56+M56+N56+O56+P56</f>
        <v>0</v>
      </c>
    </row>
    <row r="57" spans="1:19" x14ac:dyDescent="0.25">
      <c r="A57" s="44"/>
      <c r="B57" s="74" t="s">
        <v>56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3">
        <v>0</v>
      </c>
      <c r="L57" s="73">
        <v>0</v>
      </c>
      <c r="M57" s="73">
        <v>0</v>
      </c>
      <c r="N57" s="73">
        <v>0</v>
      </c>
      <c r="O57" s="73">
        <v>0</v>
      </c>
      <c r="P57" s="73">
        <v>0</v>
      </c>
      <c r="Q57" s="71">
        <f>E57+F57+G57+H57+I57+J57+K57+L57+M57+N57+O57+P57</f>
        <v>0</v>
      </c>
    </row>
    <row r="58" spans="1:19" x14ac:dyDescent="0.25">
      <c r="A58" s="44"/>
      <c r="B58" s="74" t="s">
        <v>34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1">
        <f>E58+F58+G58+H58+I58+J58+K58+L58+M58+N58+O58+P58</f>
        <v>0</v>
      </c>
    </row>
    <row r="59" spans="1:19" ht="25.5" x14ac:dyDescent="0.25">
      <c r="A59" s="44"/>
      <c r="B59" s="74" t="s">
        <v>57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1">
        <f>E59+F59+G59+H59+I59+J59+K59+L59+M59+N59+O59+P59</f>
        <v>0</v>
      </c>
    </row>
    <row r="60" spans="1:19" x14ac:dyDescent="0.25">
      <c r="A60" s="44"/>
      <c r="B60" s="75" t="s">
        <v>58</v>
      </c>
      <c r="C60" s="77">
        <f>C61+C62+C64+C63</f>
        <v>0</v>
      </c>
      <c r="D60" s="77">
        <f>D61+D62+D64+D63</f>
        <v>0</v>
      </c>
      <c r="E60" s="82">
        <f>E61+E62+E63+E64</f>
        <v>0</v>
      </c>
      <c r="F60" s="82">
        <f>F61+F62+F63+F64</f>
        <v>0</v>
      </c>
      <c r="G60" s="84">
        <f>G61+G62+G63+G64</f>
        <v>0</v>
      </c>
      <c r="H60" s="84">
        <f>H61+H62+H63+H64</f>
        <v>0</v>
      </c>
      <c r="I60" s="84">
        <f>I61+I62+I63+I64</f>
        <v>0</v>
      </c>
      <c r="J60" s="84">
        <f>J61+J62+J63+J64</f>
        <v>0</v>
      </c>
      <c r="K60" s="84">
        <f>K61+K62+K63+K64</f>
        <v>0</v>
      </c>
      <c r="L60" s="84">
        <f>L61+L62+L63+L64</f>
        <v>0</v>
      </c>
      <c r="M60" s="84">
        <f>M61+M62+M63+M64</f>
        <v>0</v>
      </c>
      <c r="N60" s="84">
        <f>N61+N62+N63+N64</f>
        <v>0</v>
      </c>
      <c r="O60" s="84">
        <f>O61+O62+O63+O64</f>
        <v>0</v>
      </c>
      <c r="P60" s="84">
        <f>P61+P62+P63+P64</f>
        <v>0</v>
      </c>
      <c r="Q60" s="84">
        <f>E60+F60+G60+H60+I60+J60+K60+L60+M60+N60+O60+P60</f>
        <v>0</v>
      </c>
    </row>
    <row r="61" spans="1:19" x14ac:dyDescent="0.25">
      <c r="A61" s="44"/>
      <c r="B61" s="74" t="s">
        <v>59</v>
      </c>
      <c r="C61" s="73">
        <v>0</v>
      </c>
      <c r="D61" s="73">
        <v>0</v>
      </c>
      <c r="E61" s="72">
        <v>0</v>
      </c>
      <c r="F61" s="72">
        <v>0</v>
      </c>
      <c r="G61" s="83"/>
      <c r="H61" s="72">
        <v>0</v>
      </c>
      <c r="I61" s="72">
        <v>0</v>
      </c>
      <c r="J61" s="72">
        <v>0</v>
      </c>
      <c r="K61" s="83"/>
      <c r="L61" s="72">
        <v>0</v>
      </c>
      <c r="M61" s="72">
        <v>0</v>
      </c>
      <c r="N61" s="72">
        <v>0</v>
      </c>
      <c r="O61" s="72">
        <v>0</v>
      </c>
      <c r="P61" s="72">
        <v>0</v>
      </c>
      <c r="Q61" s="83">
        <f>E61+F61+G61+H61+I61+J61+K61+L61+M61+N61+O61+P61</f>
        <v>0</v>
      </c>
    </row>
    <row r="62" spans="1:19" x14ac:dyDescent="0.25">
      <c r="A62" s="44"/>
      <c r="B62" s="74" t="s">
        <v>60</v>
      </c>
      <c r="C62" s="73">
        <v>0</v>
      </c>
      <c r="D62" s="73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1">
        <f>E62+F62+G62+H62+I62+J62+K62+L62+M62+N62+O62+P62</f>
        <v>0</v>
      </c>
    </row>
    <row r="63" spans="1:19" x14ac:dyDescent="0.25">
      <c r="A63" s="44"/>
      <c r="B63" s="74" t="s">
        <v>61</v>
      </c>
      <c r="C63" s="73">
        <v>0</v>
      </c>
      <c r="D63" s="73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72">
        <v>0</v>
      </c>
      <c r="N63" s="72">
        <v>0</v>
      </c>
      <c r="O63" s="72">
        <v>0</v>
      </c>
      <c r="P63" s="72">
        <v>0</v>
      </c>
      <c r="Q63" s="71">
        <f>E63+F63+G63+H63+I63+J63+K63+L63+M63+N63+O63+P63</f>
        <v>0</v>
      </c>
    </row>
    <row r="64" spans="1:19" ht="25.5" x14ac:dyDescent="0.25">
      <c r="A64" s="44"/>
      <c r="B64" s="74" t="s">
        <v>62</v>
      </c>
      <c r="C64" s="73">
        <v>0</v>
      </c>
      <c r="D64" s="72">
        <v>0</v>
      </c>
      <c r="E64" s="72">
        <v>0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  <c r="N64" s="72">
        <v>0</v>
      </c>
      <c r="O64" s="72">
        <v>0</v>
      </c>
      <c r="P64" s="72">
        <v>0</v>
      </c>
      <c r="Q64" s="71">
        <f>E64+F64+G64+H64+I64+J64+K64+L64+M64+N64+O64+P64</f>
        <v>0</v>
      </c>
    </row>
    <row r="65" spans="1:17" x14ac:dyDescent="0.25">
      <c r="A65" s="44"/>
      <c r="B65" s="75" t="s">
        <v>63</v>
      </c>
      <c r="C65" s="77">
        <f>C66+C67+C68+C69+C70+C71</f>
        <v>0</v>
      </c>
      <c r="D65" s="82">
        <f>D66+D67+D68+D69+D70+D71</f>
        <v>0</v>
      </c>
      <c r="E65" s="82">
        <f>E66+E67+E68+E69+E70+E71</f>
        <v>0</v>
      </c>
      <c r="F65" s="82">
        <f>F66+F67+F68+F69+F70+F71</f>
        <v>0</v>
      </c>
      <c r="G65" s="81">
        <f>G66+G67+G68+G69+G70+G71</f>
        <v>0</v>
      </c>
      <c r="H65" s="81">
        <f>H66+H67+H68+H69+H70+H71</f>
        <v>0</v>
      </c>
      <c r="I65" s="81">
        <v>0</v>
      </c>
      <c r="J65" s="81">
        <v>0</v>
      </c>
      <c r="K65" s="81">
        <v>0</v>
      </c>
      <c r="L65" s="81">
        <v>0</v>
      </c>
      <c r="M65" s="81">
        <v>0</v>
      </c>
      <c r="N65" s="81">
        <v>0</v>
      </c>
      <c r="O65" s="81">
        <v>0</v>
      </c>
      <c r="P65" s="81">
        <v>0</v>
      </c>
      <c r="Q65" s="81">
        <f>E65+F65+G65+H65+I65+J65+K65+L65+M65+N65+O65+P65</f>
        <v>0</v>
      </c>
    </row>
    <row r="66" spans="1:17" x14ac:dyDescent="0.25">
      <c r="A66" s="44"/>
      <c r="B66" s="74" t="s">
        <v>64</v>
      </c>
      <c r="C66" s="73">
        <v>0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  <c r="Q66" s="71">
        <f>E66+F66+G66+H66+I66+J66+K66+L66+M66+N66+O66+P66</f>
        <v>0</v>
      </c>
    </row>
    <row r="67" spans="1:17" ht="25.5" x14ac:dyDescent="0.25">
      <c r="A67" s="44"/>
      <c r="B67" s="74" t="s">
        <v>65</v>
      </c>
      <c r="C67" s="73">
        <v>0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1">
        <f>E67+F67+G67+H67+I67+J67+K67+L67+M67+N67+O67+P67</f>
        <v>0</v>
      </c>
    </row>
    <row r="68" spans="1:17" x14ac:dyDescent="0.25">
      <c r="A68" s="44"/>
      <c r="B68" s="75" t="s">
        <v>66</v>
      </c>
      <c r="C68" s="77">
        <f>C71+C70+C69</f>
        <v>0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82">
        <v>0</v>
      </c>
      <c r="J68" s="82">
        <v>0</v>
      </c>
      <c r="K68" s="82">
        <v>0</v>
      </c>
      <c r="L68" s="82">
        <v>0</v>
      </c>
      <c r="M68" s="82">
        <v>0</v>
      </c>
      <c r="N68" s="82">
        <v>0</v>
      </c>
      <c r="O68" s="82">
        <v>0</v>
      </c>
      <c r="P68" s="82">
        <v>0</v>
      </c>
      <c r="Q68" s="81">
        <f>E68+F68+G68+H68+I68+J68+K68+L68+M68+N68+O68+P68</f>
        <v>0</v>
      </c>
    </row>
    <row r="69" spans="1:17" x14ac:dyDescent="0.25">
      <c r="A69" s="44"/>
      <c r="B69" s="74" t="s">
        <v>67</v>
      </c>
      <c r="C69" s="73">
        <v>0</v>
      </c>
      <c r="D69" s="72">
        <v>0</v>
      </c>
      <c r="E69" s="72">
        <v>0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72">
        <v>0</v>
      </c>
      <c r="N69" s="72">
        <v>0</v>
      </c>
      <c r="O69" s="72">
        <v>0</v>
      </c>
      <c r="P69" s="72">
        <v>0</v>
      </c>
      <c r="Q69" s="71">
        <f>E69+F69+G69+H69+I69+J69+K69+L69+M69+N69+O69+P69</f>
        <v>0</v>
      </c>
    </row>
    <row r="70" spans="1:17" x14ac:dyDescent="0.25">
      <c r="A70" s="44"/>
      <c r="B70" s="74" t="s">
        <v>68</v>
      </c>
      <c r="C70" s="73">
        <v>0</v>
      </c>
      <c r="D70" s="72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0</v>
      </c>
      <c r="P70" s="72">
        <v>0</v>
      </c>
      <c r="Q70" s="71">
        <f>E70+F70+G70+H70+I70+J70+K70+L70+M70+N70+O70+P70</f>
        <v>0</v>
      </c>
    </row>
    <row r="71" spans="1:17" ht="25.5" x14ac:dyDescent="0.25">
      <c r="A71" s="44"/>
      <c r="B71" s="74" t="s">
        <v>69</v>
      </c>
      <c r="C71" s="73">
        <v>0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1">
        <f>E71+F71+G71+H71+I71+J71+K71+L71+M71+N71+O71+P71</f>
        <v>0</v>
      </c>
    </row>
    <row r="72" spans="1:17" x14ac:dyDescent="0.25">
      <c r="A72" s="44"/>
      <c r="B72" s="70" t="s">
        <v>35</v>
      </c>
      <c r="C72" s="80">
        <f>C8+C14+C24+C34+C42+C50+C60+C65</f>
        <v>340228000</v>
      </c>
      <c r="D72" s="80">
        <f>D8+D14+D24+D34+D42+D50+D60+D65</f>
        <v>340228000</v>
      </c>
      <c r="E72" s="79">
        <f>E8+E14+E24+E34+E42+E50+E60+E65</f>
        <v>21517475.32</v>
      </c>
      <c r="F72" s="78">
        <f>F8+F14+F24+F34+F42+F50+F60+F65</f>
        <v>0</v>
      </c>
      <c r="G72" s="78">
        <f>G8+G14+G24+G34+G42+G50+G60+G65</f>
        <v>0</v>
      </c>
      <c r="H72" s="78">
        <f>H8+H14+H24+H34+H42+H50+H60+H65</f>
        <v>0</v>
      </c>
      <c r="I72" s="78">
        <f>I8+I14+I24+I34+I42+I50+I60+I65</f>
        <v>0</v>
      </c>
      <c r="J72" s="78">
        <f>J8+J14+J24+J34+J42+J50+J60+J65</f>
        <v>0</v>
      </c>
      <c r="K72" s="78">
        <f>K8+K14+K24+K34+K42+K50+K60+K65</f>
        <v>0</v>
      </c>
      <c r="L72" s="78">
        <f>L8+L14+L24+L34+L42+L50+L60+L65</f>
        <v>0</v>
      </c>
      <c r="M72" s="78">
        <f>M8+M14+M24+M34+M42+M50+M60+M65</f>
        <v>0</v>
      </c>
      <c r="N72" s="78">
        <f>N8+N14+N24+N34+N42+N50+N60+N65</f>
        <v>0</v>
      </c>
      <c r="O72" s="78">
        <f>O8+O14+O24+O34+O42+O50+O60+O65</f>
        <v>0</v>
      </c>
      <c r="P72" s="78">
        <f>P8+P14+P24+P34+P42+P50+P60+P65</f>
        <v>0</v>
      </c>
      <c r="Q72" s="78">
        <f>Q8+Q14+Q24+Q34+Q42+Q50+Q60+Q65</f>
        <v>21517475.32</v>
      </c>
    </row>
    <row r="73" spans="1:17" x14ac:dyDescent="0.25">
      <c r="A73" s="44"/>
      <c r="B73" s="75" t="s">
        <v>70</v>
      </c>
      <c r="C73" s="77"/>
      <c r="D73" s="76"/>
      <c r="E73" s="72">
        <v>0</v>
      </c>
      <c r="F73" s="72">
        <v>0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72">
        <v>0</v>
      </c>
      <c r="N73" s="72">
        <v>0</v>
      </c>
      <c r="O73" s="72">
        <v>0</v>
      </c>
      <c r="P73" s="72">
        <v>0</v>
      </c>
      <c r="Q73" s="71">
        <v>0</v>
      </c>
    </row>
    <row r="74" spans="1:17" x14ac:dyDescent="0.25">
      <c r="A74" s="44"/>
      <c r="B74" s="75" t="s">
        <v>71</v>
      </c>
      <c r="C74" s="73">
        <v>0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72">
        <v>0</v>
      </c>
      <c r="P74" s="72">
        <v>0</v>
      </c>
      <c r="Q74" s="71">
        <v>0</v>
      </c>
    </row>
    <row r="75" spans="1:17" x14ac:dyDescent="0.25">
      <c r="A75" s="44"/>
      <c r="B75" s="74" t="s">
        <v>72</v>
      </c>
      <c r="C75" s="73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0</v>
      </c>
      <c r="O75" s="72">
        <v>0</v>
      </c>
      <c r="P75" s="72">
        <v>0</v>
      </c>
      <c r="Q75" s="71">
        <v>0</v>
      </c>
    </row>
    <row r="76" spans="1:17" x14ac:dyDescent="0.25">
      <c r="A76" s="44"/>
      <c r="B76" s="74" t="s">
        <v>73</v>
      </c>
      <c r="C76" s="73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72">
        <v>0</v>
      </c>
      <c r="Q76" s="71">
        <v>0</v>
      </c>
    </row>
    <row r="77" spans="1:17" x14ac:dyDescent="0.25">
      <c r="A77" s="44"/>
      <c r="B77" s="75" t="s">
        <v>74</v>
      </c>
      <c r="C77" s="73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72">
        <v>0</v>
      </c>
      <c r="P77" s="72">
        <v>0</v>
      </c>
      <c r="Q77" s="71">
        <v>0</v>
      </c>
    </row>
    <row r="78" spans="1:17" x14ac:dyDescent="0.25">
      <c r="A78" s="44"/>
      <c r="B78" s="74" t="s">
        <v>75</v>
      </c>
      <c r="C78" s="73">
        <v>0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0</v>
      </c>
      <c r="Q78" s="71">
        <v>0</v>
      </c>
    </row>
    <row r="79" spans="1:17" x14ac:dyDescent="0.25">
      <c r="A79" s="44"/>
      <c r="B79" s="74" t="s">
        <v>76</v>
      </c>
      <c r="C79" s="73">
        <v>0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72">
        <v>0</v>
      </c>
      <c r="Q79" s="71">
        <v>0</v>
      </c>
    </row>
    <row r="80" spans="1:17" x14ac:dyDescent="0.25">
      <c r="A80" s="44"/>
      <c r="B80" s="75" t="s">
        <v>77</v>
      </c>
      <c r="C80" s="73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72">
        <v>0</v>
      </c>
      <c r="O80" s="72">
        <v>0</v>
      </c>
      <c r="P80" s="72">
        <v>0</v>
      </c>
      <c r="Q80" s="71">
        <v>0</v>
      </c>
    </row>
    <row r="81" spans="1:17" x14ac:dyDescent="0.25">
      <c r="A81" s="44"/>
      <c r="B81" s="74" t="s">
        <v>78</v>
      </c>
      <c r="C81" s="73">
        <v>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  <c r="M81" s="72">
        <v>0</v>
      </c>
      <c r="N81" s="72">
        <v>0</v>
      </c>
      <c r="O81" s="72">
        <v>0</v>
      </c>
      <c r="P81" s="72">
        <v>0</v>
      </c>
      <c r="Q81" s="71">
        <v>0</v>
      </c>
    </row>
    <row r="82" spans="1:17" x14ac:dyDescent="0.25">
      <c r="A82" s="44"/>
      <c r="B82" s="70" t="s">
        <v>79</v>
      </c>
      <c r="C82" s="69">
        <f>SUM(C74:C81)</f>
        <v>0</v>
      </c>
      <c r="D82" s="68">
        <f>SUM(D74:D81)</f>
        <v>0</v>
      </c>
      <c r="E82" s="68">
        <v>0</v>
      </c>
      <c r="F82" s="68">
        <v>0</v>
      </c>
      <c r="G82" s="67">
        <v>0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</row>
    <row r="83" spans="1:17" ht="13.5" customHeight="1" x14ac:dyDescent="0.25">
      <c r="A83" s="44"/>
      <c r="B83" s="44"/>
      <c r="C83" s="61"/>
      <c r="D83" s="61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</row>
    <row r="84" spans="1:17" ht="13.5" customHeight="1" x14ac:dyDescent="0.25">
      <c r="A84" s="44"/>
      <c r="B84" s="65" t="s">
        <v>80</v>
      </c>
      <c r="C84" s="64">
        <f>C72+C82</f>
        <v>340228000</v>
      </c>
      <c r="D84" s="64">
        <f>D72+D82</f>
        <v>340228000</v>
      </c>
      <c r="E84" s="63">
        <f>E72+E82</f>
        <v>21517475.32</v>
      </c>
      <c r="F84" s="62">
        <f>F72+F82</f>
        <v>0</v>
      </c>
      <c r="G84" s="62">
        <f>G72+G82</f>
        <v>0</v>
      </c>
      <c r="H84" s="62">
        <f>H72+H82</f>
        <v>0</v>
      </c>
      <c r="I84" s="62">
        <f>I72+I82</f>
        <v>0</v>
      </c>
      <c r="J84" s="62">
        <f>J72+J82</f>
        <v>0</v>
      </c>
      <c r="K84" s="62">
        <f>K72+K82</f>
        <v>0</v>
      </c>
      <c r="L84" s="62">
        <f>L72+L82</f>
        <v>0</v>
      </c>
      <c r="M84" s="62">
        <f>M72+M82</f>
        <v>0</v>
      </c>
      <c r="N84" s="62">
        <f>N72+N82</f>
        <v>0</v>
      </c>
      <c r="O84" s="62">
        <f>O72+O82</f>
        <v>0</v>
      </c>
      <c r="P84" s="62">
        <f>P72+P82</f>
        <v>0</v>
      </c>
      <c r="Q84" s="62">
        <f>Q72+Q82</f>
        <v>21517475.32</v>
      </c>
    </row>
    <row r="85" spans="1:17" ht="13.5" customHeight="1" x14ac:dyDescent="0.25">
      <c r="A85" s="44"/>
      <c r="B85" s="44" t="s">
        <v>103</v>
      </c>
      <c r="C85" s="44"/>
      <c r="D85" s="56"/>
      <c r="E85" s="55"/>
      <c r="F85" s="61"/>
      <c r="G85" s="44"/>
      <c r="H85" s="44"/>
      <c r="I85" s="44"/>
      <c r="J85" s="55"/>
      <c r="K85" s="44"/>
      <c r="L85" s="44"/>
      <c r="M85" s="56"/>
      <c r="N85" s="56"/>
      <c r="O85" s="56"/>
      <c r="P85" s="44"/>
      <c r="Q85" s="53"/>
    </row>
    <row r="86" spans="1:17" ht="13.5" customHeight="1" x14ac:dyDescent="0.25">
      <c r="A86" s="44"/>
      <c r="B86" s="44" t="s">
        <v>121</v>
      </c>
      <c r="C86" s="55"/>
      <c r="D86" s="34"/>
      <c r="E86" s="55"/>
      <c r="F86" s="34"/>
      <c r="G86" s="34"/>
      <c r="H86" s="56"/>
      <c r="I86" s="56"/>
      <c r="J86" s="57"/>
      <c r="K86" s="56"/>
      <c r="L86" s="34"/>
      <c r="M86" s="34"/>
      <c r="N86" s="34"/>
      <c r="O86" s="56"/>
      <c r="P86" s="56"/>
      <c r="Q86" s="56"/>
    </row>
    <row r="87" spans="1:17" ht="13.5" customHeight="1" x14ac:dyDescent="0.25">
      <c r="A87" s="44"/>
      <c r="B87" s="44" t="s">
        <v>122</v>
      </c>
      <c r="C87" s="55"/>
      <c r="D87" s="55"/>
      <c r="E87" s="57"/>
      <c r="F87" s="60"/>
      <c r="G87" s="59"/>
      <c r="H87" s="57"/>
      <c r="I87" s="58"/>
      <c r="J87" s="57"/>
      <c r="K87" s="56"/>
      <c r="L87" s="56"/>
      <c r="N87" s="55"/>
      <c r="O87" s="55"/>
      <c r="P87" s="54"/>
      <c r="Q87" s="53"/>
    </row>
    <row r="88" spans="1:17" ht="13.5" customHeight="1" x14ac:dyDescent="0.25">
      <c r="A88" s="44"/>
      <c r="B88" s="49"/>
      <c r="C88" s="45"/>
      <c r="D88" s="50"/>
      <c r="E88" s="49"/>
      <c r="F88" s="49"/>
      <c r="G88" s="50"/>
      <c r="H88" s="46"/>
      <c r="I88" s="47"/>
      <c r="J88" s="46"/>
      <c r="K88" s="46"/>
      <c r="L88" s="46"/>
      <c r="M88" s="50"/>
      <c r="N88" s="47"/>
      <c r="O88" s="45"/>
      <c r="P88" s="46"/>
      <c r="Q88" s="52"/>
    </row>
    <row r="89" spans="1:17" ht="13.5" customHeight="1" x14ac:dyDescent="0.25">
      <c r="A89" s="44"/>
      <c r="B89" s="49"/>
      <c r="C89" s="51"/>
      <c r="D89" s="50"/>
      <c r="E89" s="49"/>
      <c r="F89" s="49"/>
      <c r="G89" s="50"/>
      <c r="H89" s="46"/>
      <c r="I89" s="47"/>
      <c r="J89" s="46"/>
      <c r="K89" s="49"/>
      <c r="L89" s="50"/>
      <c r="M89" s="49"/>
    </row>
    <row r="90" spans="1:17" ht="13.5" customHeight="1" x14ac:dyDescent="0.25">
      <c r="A90" s="44"/>
      <c r="C90" s="35"/>
    </row>
    <row r="91" spans="1:17" ht="13.5" customHeight="1" x14ac:dyDescent="0.25">
      <c r="A91" s="44"/>
      <c r="C91" s="48"/>
      <c r="D91" s="22"/>
      <c r="N91" s="47"/>
      <c r="O91" s="45"/>
      <c r="P91" s="46"/>
      <c r="Q91" s="45"/>
    </row>
    <row r="92" spans="1:17" ht="13.5" customHeight="1" x14ac:dyDescent="0.25">
      <c r="A92" s="44"/>
      <c r="Q92" s="18"/>
    </row>
    <row r="93" spans="1:17" ht="13.5" customHeight="1" x14ac:dyDescent="0.25">
      <c r="C93" s="19"/>
      <c r="O93" s="34"/>
    </row>
    <row r="94" spans="1:17" x14ac:dyDescent="0.25">
      <c r="C94" s="18"/>
      <c r="O94" s="34"/>
    </row>
    <row r="95" spans="1:17" x14ac:dyDescent="0.25">
      <c r="O95" s="34"/>
    </row>
    <row r="96" spans="1:17" x14ac:dyDescent="0.25">
      <c r="C96" s="19"/>
      <c r="O96" s="34"/>
    </row>
    <row r="97" spans="3:15" x14ac:dyDescent="0.25">
      <c r="C97" s="18"/>
    </row>
    <row r="98" spans="3:15" x14ac:dyDescent="0.25">
      <c r="C98" s="19"/>
      <c r="O98" s="34"/>
    </row>
    <row r="99" spans="3:15" x14ac:dyDescent="0.25">
      <c r="O99" s="34"/>
    </row>
    <row r="100" spans="3:15" x14ac:dyDescent="0.25">
      <c r="O100" s="34"/>
    </row>
    <row r="101" spans="3:15" x14ac:dyDescent="0.25">
      <c r="O101" s="34"/>
    </row>
    <row r="103" spans="3:15" x14ac:dyDescent="0.25">
      <c r="O103" s="34"/>
    </row>
    <row r="107" spans="3:15" x14ac:dyDescent="0.25">
      <c r="O107" s="34"/>
    </row>
    <row r="108" spans="3:15" x14ac:dyDescent="0.25">
      <c r="O108" s="34"/>
    </row>
    <row r="110" spans="3:15" x14ac:dyDescent="0.25">
      <c r="O110" s="34"/>
    </row>
    <row r="112" spans="3:15" x14ac:dyDescent="0.25">
      <c r="O112" s="34"/>
    </row>
    <row r="116" spans="9:9" x14ac:dyDescent="0.25">
      <c r="I116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72" fitToHeight="0" orientation="portrait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A73" zoomScaleNormal="100" workbookViewId="0">
      <selection activeCell="L21" sqref="L21"/>
    </sheetView>
  </sheetViews>
  <sheetFormatPr baseColWidth="10" defaultColWidth="9.140625" defaultRowHeight="15" x14ac:dyDescent="0.25"/>
  <cols>
    <col min="1" max="1" width="1.140625" customWidth="1"/>
    <col min="2" max="2" width="56.42578125" customWidth="1"/>
    <col min="3" max="3" width="15.140625" customWidth="1"/>
    <col min="4" max="4" width="20" customWidth="1"/>
    <col min="5" max="5" width="17.85546875" customWidth="1"/>
    <col min="6" max="6" width="13.5703125" style="43" customWidth="1"/>
    <col min="7" max="7" width="14.85546875" customWidth="1"/>
    <col min="8" max="8" width="13.140625" customWidth="1"/>
    <col min="9" max="9" width="13" customWidth="1"/>
    <col min="10" max="10" width="12.28515625" customWidth="1"/>
    <col min="11" max="11" width="15.5703125" customWidth="1"/>
    <col min="12" max="12" width="13.42578125" customWidth="1"/>
    <col min="13" max="13" width="11.28515625" customWidth="1"/>
    <col min="14" max="14" width="15" customWidth="1"/>
    <col min="15" max="15" width="12.7109375" customWidth="1"/>
    <col min="16" max="16" width="12.28515625" customWidth="1"/>
    <col min="17" max="17" width="15.140625" style="42" customWidth="1"/>
    <col min="19" max="19" width="8.7109375" customWidth="1"/>
    <col min="21" max="28" width="6" bestFit="1" customWidth="1"/>
    <col min="29" max="30" width="7" bestFit="1" customWidth="1"/>
  </cols>
  <sheetData>
    <row r="1" spans="1:30" ht="15.75" x14ac:dyDescent="0.25">
      <c r="A1" s="44"/>
      <c r="B1" s="115" t="s">
        <v>87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S1" s="15" t="s">
        <v>119</v>
      </c>
    </row>
    <row r="2" spans="1:30" x14ac:dyDescent="0.25">
      <c r="A2" s="44"/>
      <c r="B2" s="116" t="s">
        <v>94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S2" s="15"/>
    </row>
    <row r="3" spans="1:30" ht="15.75" x14ac:dyDescent="0.25">
      <c r="A3" s="44"/>
      <c r="B3" s="116" t="s">
        <v>102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S3" s="15"/>
    </row>
    <row r="4" spans="1:30" x14ac:dyDescent="0.25">
      <c r="A4" s="44"/>
      <c r="B4" s="115" t="s">
        <v>118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S4" s="15"/>
    </row>
    <row r="5" spans="1:30" ht="42.6" customHeight="1" x14ac:dyDescent="0.25">
      <c r="A5" s="44"/>
      <c r="B5" s="112"/>
      <c r="C5" s="112"/>
      <c r="D5" s="112"/>
      <c r="E5" s="114" t="s">
        <v>117</v>
      </c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3"/>
      <c r="Q5" s="112"/>
      <c r="S5" s="15"/>
    </row>
    <row r="6" spans="1:30" ht="38.25" x14ac:dyDescent="0.25">
      <c r="A6" s="44"/>
      <c r="B6" s="111" t="s">
        <v>0</v>
      </c>
      <c r="C6" s="109" t="s">
        <v>37</v>
      </c>
      <c r="D6" s="110" t="s">
        <v>120</v>
      </c>
      <c r="E6" s="109" t="s">
        <v>116</v>
      </c>
      <c r="F6" s="109" t="s">
        <v>115</v>
      </c>
      <c r="G6" s="109" t="s">
        <v>114</v>
      </c>
      <c r="H6" s="109" t="s">
        <v>113</v>
      </c>
      <c r="I6" s="109" t="s">
        <v>112</v>
      </c>
      <c r="J6" s="109" t="s">
        <v>111</v>
      </c>
      <c r="K6" s="109" t="s">
        <v>110</v>
      </c>
      <c r="L6" s="109" t="s">
        <v>109</v>
      </c>
      <c r="M6" s="109" t="s">
        <v>108</v>
      </c>
      <c r="N6" s="109" t="s">
        <v>107</v>
      </c>
      <c r="O6" s="109" t="s">
        <v>106</v>
      </c>
      <c r="P6" s="109" t="s">
        <v>105</v>
      </c>
      <c r="Q6" s="108" t="s">
        <v>104</v>
      </c>
      <c r="AC6" s="19">
        <f>SUM(U7:AC7)</f>
        <v>11.029108875781253</v>
      </c>
      <c r="AD6" s="19">
        <f>+AC6+AD7</f>
        <v>13.989108875781252</v>
      </c>
    </row>
    <row r="7" spans="1:30" ht="13.5" customHeight="1" x14ac:dyDescent="0.25">
      <c r="A7" s="44"/>
      <c r="B7" s="96" t="s">
        <v>1</v>
      </c>
      <c r="C7" s="107">
        <f>C8+C14+C24+C34+C42+C50+C60+C65+C68</f>
        <v>340228000</v>
      </c>
      <c r="D7" s="105">
        <f>D8+D14+D24+D34+D42+D50+D60+D65+D68</f>
        <v>340228000</v>
      </c>
      <c r="E7" s="106">
        <f>E8+E14+E24+E34+E42+E50+E60+E65+E68</f>
        <v>21517475.32</v>
      </c>
      <c r="F7" s="105">
        <f>F8+F14+F24+F34+F42+F50+F60+F65+F68</f>
        <v>0</v>
      </c>
      <c r="G7" s="105">
        <f>G8+G14+G24+G34+G42+G50+G60+G65+G68</f>
        <v>0</v>
      </c>
      <c r="H7" s="105">
        <f>H8+H14+H24+H34+H42+H50+H60+H65+H68</f>
        <v>0</v>
      </c>
      <c r="I7" s="105">
        <f>I8+I14+I24+I34+I42+I50+I60+I65+I68</f>
        <v>0</v>
      </c>
      <c r="J7" s="105">
        <f>J8+J14+J24+J34+J42+J50+J60+J65+J68</f>
        <v>0</v>
      </c>
      <c r="K7" s="105">
        <f>K8+K14+K24+K34+K42+K50+K60+K65+K68</f>
        <v>0</v>
      </c>
      <c r="L7" s="105">
        <f>L8+L14+L24+L34+L42+L50+L60+L65+L68</f>
        <v>0</v>
      </c>
      <c r="M7" s="105">
        <f>M8+M14+M24+M34+M42+M50+M60+M65+M68</f>
        <v>0</v>
      </c>
      <c r="N7" s="105">
        <f>N8+N14+N24+N34+N42+N50+N60+N65+N68</f>
        <v>0</v>
      </c>
      <c r="O7" s="104">
        <f>O8+O14+O24+O34+O42+O50+O60+O65+O68</f>
        <v>0</v>
      </c>
      <c r="P7" s="104">
        <f>P8+P14+P24+P34+P42+P50+P60+P65+P68</f>
        <v>0</v>
      </c>
      <c r="Q7" s="103">
        <f>Q8+Q14+Q24+Q34+Q42+Q50+Q60+Q65+Q68</f>
        <v>21517475.32</v>
      </c>
      <c r="U7" s="18">
        <v>1</v>
      </c>
      <c r="V7" s="18">
        <v>1.05</v>
      </c>
      <c r="W7" s="18">
        <f>+V7*1.05</f>
        <v>1.1025</v>
      </c>
      <c r="X7" s="18">
        <f>+W7*1.05</f>
        <v>1.1576250000000001</v>
      </c>
      <c r="Y7" s="18">
        <f>+X7*1.05</f>
        <v>1.2155062500000002</v>
      </c>
      <c r="Z7" s="18">
        <f>+Y7*1.05</f>
        <v>1.2762815625000004</v>
      </c>
      <c r="AA7" s="18">
        <f>+Z7*1.05</f>
        <v>1.3400956406250004</v>
      </c>
      <c r="AB7" s="18">
        <f>+AA7*1.05</f>
        <v>1.4071004226562505</v>
      </c>
      <c r="AC7" s="18">
        <v>1.48</v>
      </c>
      <c r="AD7" s="18">
        <f>+AC7*2</f>
        <v>2.96</v>
      </c>
    </row>
    <row r="8" spans="1:30" ht="13.5" customHeight="1" x14ac:dyDescent="0.25">
      <c r="A8" s="44"/>
      <c r="B8" s="96" t="s">
        <v>2</v>
      </c>
      <c r="C8" s="102">
        <f>C9+C10+C11+C12+C13</f>
        <v>273985980</v>
      </c>
      <c r="D8" s="84">
        <f>D9+D10+D11+D12+D13</f>
        <v>273985980</v>
      </c>
      <c r="E8" s="101">
        <f>E9+E10+E11+E12+E13</f>
        <v>16953261.050000001</v>
      </c>
      <c r="F8" s="101">
        <f>F9+F10+F11+F12+F13</f>
        <v>0</v>
      </c>
      <c r="G8" s="101">
        <f>G9+G10+G11+G12+G13</f>
        <v>0</v>
      </c>
      <c r="H8" s="101">
        <f>H9+H10+H11+H12+H13</f>
        <v>0</v>
      </c>
      <c r="I8" s="101">
        <f>I9+I10+I11+I12+I13</f>
        <v>0</v>
      </c>
      <c r="J8" s="101">
        <f>J9+J10+J11+J12+J13</f>
        <v>0</v>
      </c>
      <c r="K8" s="101">
        <f>K9+K10+K11+K12+K13</f>
        <v>0</v>
      </c>
      <c r="L8" s="101">
        <f>L9+L10+L11+L12+L13</f>
        <v>0</v>
      </c>
      <c r="M8" s="101">
        <f>M9+M10+M11+M12+M13</f>
        <v>0</v>
      </c>
      <c r="N8" s="101">
        <f>N9+N10+N11+N12+N13</f>
        <v>0</v>
      </c>
      <c r="O8" s="82">
        <f>O9+O10+O11+O12+O13</f>
        <v>0</v>
      </c>
      <c r="P8" s="82">
        <f>P9+P10+P11+P12+P13</f>
        <v>0</v>
      </c>
      <c r="Q8" s="101">
        <f>E8+F8+G8+H8+I8+J8+K8+L8+M8+N8+O8+P8</f>
        <v>16953261.050000001</v>
      </c>
      <c r="U8" s="100"/>
    </row>
    <row r="9" spans="1:30" ht="13.5" customHeight="1" x14ac:dyDescent="0.25">
      <c r="A9" s="44"/>
      <c r="B9" s="74" t="s">
        <v>3</v>
      </c>
      <c r="C9" s="83">
        <v>192497500</v>
      </c>
      <c r="D9" s="83">
        <v>192397500</v>
      </c>
      <c r="E9" s="83">
        <v>14159000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99">
        <f>E9+F9+G9+H9+I9+J9+K9+L9+M9+N9+O9+P9</f>
        <v>14159000</v>
      </c>
    </row>
    <row r="10" spans="1:30" ht="13.5" customHeight="1" x14ac:dyDescent="0.25">
      <c r="A10" s="44"/>
      <c r="B10" s="74" t="s">
        <v>4</v>
      </c>
      <c r="C10" s="83">
        <v>40525000</v>
      </c>
      <c r="D10" s="83">
        <v>41465000</v>
      </c>
      <c r="E10" s="83">
        <v>698400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98">
        <f>E10+F10+G10+H10+I10+J10+K10+L10+M10+N10+O10+P10</f>
        <v>698400</v>
      </c>
    </row>
    <row r="11" spans="1:30" x14ac:dyDescent="0.25">
      <c r="A11" s="44"/>
      <c r="B11" s="74" t="s">
        <v>39</v>
      </c>
      <c r="C11" s="83">
        <v>12000000</v>
      </c>
      <c r="D11" s="83">
        <v>12000000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98">
        <f>E11+F11+G11+H11+I11+J11+K11+L11+M11+N11+O11+P11</f>
        <v>0</v>
      </c>
    </row>
    <row r="12" spans="1:30" x14ac:dyDescent="0.25">
      <c r="A12" s="44"/>
      <c r="B12" s="74" t="s">
        <v>5</v>
      </c>
      <c r="C12" s="83">
        <v>1680000</v>
      </c>
      <c r="D12" s="83">
        <v>840000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f>E12+F12+G12+H12+I12+J12+K12+L12+M12+N12+O12+P12</f>
        <v>0</v>
      </c>
    </row>
    <row r="13" spans="1:30" x14ac:dyDescent="0.25">
      <c r="A13" s="44"/>
      <c r="B13" s="74" t="s">
        <v>6</v>
      </c>
      <c r="C13" s="97">
        <v>27283480</v>
      </c>
      <c r="D13" s="97">
        <v>27283480</v>
      </c>
      <c r="E13" s="86">
        <v>2095861.05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86">
        <f>E13+F13+G13+H13+I13+J13+K13+L13+M13+N13+O13+P13</f>
        <v>2095861.05</v>
      </c>
    </row>
    <row r="14" spans="1:30" ht="13.5" customHeight="1" x14ac:dyDescent="0.25">
      <c r="A14" s="44"/>
      <c r="B14" s="96" t="s">
        <v>7</v>
      </c>
      <c r="C14" s="88">
        <f>C15+C16+C17+C18+C19+C20+C21+C22+C23</f>
        <v>56508000</v>
      </c>
      <c r="D14" s="88">
        <f>D15+D16+D17+D18+D19+D20+D21+D22+D23</f>
        <v>56508000</v>
      </c>
      <c r="E14" s="88">
        <f>E15+E16+E17+E18+E19+E20+E21+E22+E23</f>
        <v>4564214.2700000005</v>
      </c>
      <c r="F14" s="88">
        <f>F15+F16+F17+F18+F19+F20+F21+F22+F23</f>
        <v>0</v>
      </c>
      <c r="G14" s="88">
        <f>G15+G16+G17+G18+G19+G20+G21+G22+G23</f>
        <v>0</v>
      </c>
      <c r="H14" s="88">
        <f>H15+H16+H17+H18+H19+H20+H21+H22+H23</f>
        <v>0</v>
      </c>
      <c r="I14" s="88">
        <f>I15+I16+I17+I18+I19+I20+I21+I22+I23</f>
        <v>0</v>
      </c>
      <c r="J14" s="88">
        <f>J15+J16+J17+J18+J19+J20+J21+J22+J23</f>
        <v>0</v>
      </c>
      <c r="K14" s="88">
        <f>K15+K16+K17+K18+K19+K20+K21+K22+K23</f>
        <v>0</v>
      </c>
      <c r="L14" s="88">
        <f>L15+L16+L17+L18+L19+L20+L21+L22+L23</f>
        <v>0</v>
      </c>
      <c r="M14" s="88">
        <f>M15+M16+M17+M18+M19+M20+M21+M22+M23</f>
        <v>0</v>
      </c>
      <c r="N14" s="88">
        <f>N15+N16+N17+N18+N19+N20+N21+N22+N23</f>
        <v>0</v>
      </c>
      <c r="O14" s="82">
        <f>O15+O16+O17+O18+O19+O20+O21+O22+O23</f>
        <v>0</v>
      </c>
      <c r="P14" s="82">
        <f>P15+P16+P17+P18+P19+P20+P21+P22+P23</f>
        <v>0</v>
      </c>
      <c r="Q14" s="95">
        <f>E14+F14+G14+H14+I14+J14+K14+L14+M14+N14+O14+P14</f>
        <v>4564214.2700000005</v>
      </c>
    </row>
    <row r="15" spans="1:30" ht="13.5" customHeight="1" x14ac:dyDescent="0.25">
      <c r="A15" s="44"/>
      <c r="B15" s="74" t="s">
        <v>8</v>
      </c>
      <c r="C15" s="83">
        <v>8925000</v>
      </c>
      <c r="D15" s="83">
        <v>8925000</v>
      </c>
      <c r="E15" s="86">
        <v>1512017.22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86">
        <f>E15+F15+G15+H15+I15+J15+K15+L15+M15+N15+O15+P15</f>
        <v>1512017.22</v>
      </c>
    </row>
    <row r="16" spans="1:30" x14ac:dyDescent="0.25">
      <c r="A16" s="44"/>
      <c r="B16" s="74" t="s">
        <v>9</v>
      </c>
      <c r="C16" s="83">
        <v>2000000</v>
      </c>
      <c r="D16" s="83">
        <v>2000000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86">
        <f>E16+F16+G16+H16+I16+J16+K16+L16+M16+N16+O16+P16</f>
        <v>0</v>
      </c>
    </row>
    <row r="17" spans="1:17" ht="13.5" customHeight="1" x14ac:dyDescent="0.25">
      <c r="A17" s="44"/>
      <c r="B17" s="74" t="s">
        <v>10</v>
      </c>
      <c r="C17" s="83">
        <v>350000</v>
      </c>
      <c r="D17" s="83">
        <v>350000</v>
      </c>
      <c r="E17" s="83">
        <v>22750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86">
        <f>E17+F17+G17+H17+I17+J17+K17+L17+M17+N17+O17+P17</f>
        <v>22750</v>
      </c>
    </row>
    <row r="18" spans="1:17" ht="13.5" customHeight="1" x14ac:dyDescent="0.25">
      <c r="A18" s="44"/>
      <c r="B18" s="74" t="s">
        <v>11</v>
      </c>
      <c r="C18" s="83">
        <v>1050000</v>
      </c>
      <c r="D18" s="83">
        <v>1050000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86">
        <f>E18+F18+G18+H18+I18+J18+K18+L18+M18+N18+O18+P18</f>
        <v>0</v>
      </c>
    </row>
    <row r="19" spans="1:17" ht="13.5" customHeight="1" x14ac:dyDescent="0.25">
      <c r="A19" s="44"/>
      <c r="B19" s="74" t="s">
        <v>12</v>
      </c>
      <c r="C19" s="83">
        <v>8300000</v>
      </c>
      <c r="D19" s="83">
        <v>8300000</v>
      </c>
      <c r="E19" s="86">
        <v>1061001.28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86">
        <f>E19+F19+G19+H19+I19+J19+K19+L19+M19+N19+O19+P19</f>
        <v>1061001.28</v>
      </c>
    </row>
    <row r="20" spans="1:17" ht="13.5" customHeight="1" x14ac:dyDescent="0.25">
      <c r="A20" s="44"/>
      <c r="B20" s="74" t="s">
        <v>13</v>
      </c>
      <c r="C20" s="83">
        <v>6500000</v>
      </c>
      <c r="D20" s="83">
        <v>6500000</v>
      </c>
      <c r="E20" s="72">
        <v>67024.850000000006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86">
        <f>E20+F20+G20+H20+I20+J20+K20+L20+M20+N20+O20+P20</f>
        <v>67024.850000000006</v>
      </c>
    </row>
    <row r="21" spans="1:17" ht="34.5" customHeight="1" x14ac:dyDescent="0.25">
      <c r="A21" s="44"/>
      <c r="B21" s="74" t="s">
        <v>14</v>
      </c>
      <c r="C21" s="83">
        <v>1850000</v>
      </c>
      <c r="D21" s="83">
        <v>1850000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86">
        <f>E21+F21+G21+H21+I21+J21+K21+L21+M21+N21+O21+P21</f>
        <v>0</v>
      </c>
    </row>
    <row r="22" spans="1:17" x14ac:dyDescent="0.25">
      <c r="A22" s="44"/>
      <c r="B22" s="74" t="s">
        <v>15</v>
      </c>
      <c r="C22" s="83">
        <v>22133000</v>
      </c>
      <c r="D22" s="83">
        <v>22133000</v>
      </c>
      <c r="E22" s="83">
        <v>1415000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86">
        <f>E22+F22+G22+H22+I22+J22+K22+L22+M22+N22+O22+P22</f>
        <v>1415000</v>
      </c>
    </row>
    <row r="23" spans="1:17" x14ac:dyDescent="0.25">
      <c r="A23" s="44"/>
      <c r="B23" s="74" t="s">
        <v>40</v>
      </c>
      <c r="C23" s="83">
        <v>5400000</v>
      </c>
      <c r="D23" s="83">
        <v>5400000</v>
      </c>
      <c r="E23" s="83">
        <v>486420.92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86">
        <f>E23+F23+G23+H23+I23+J23+K23+L23+M23+N23+O23+P23</f>
        <v>486420.92</v>
      </c>
    </row>
    <row r="24" spans="1:17" s="93" customFormat="1" ht="13.5" customHeight="1" x14ac:dyDescent="0.25">
      <c r="A24" s="94"/>
      <c r="B24" s="75" t="s">
        <v>16</v>
      </c>
      <c r="C24" s="88">
        <f>C25+C26+C27+C28+C29+C30+C31+C33+C32</f>
        <v>7034020</v>
      </c>
      <c r="D24" s="88">
        <f>D25+D26+D27+D28+D29+D30+D31+D32+D33</f>
        <v>7034020</v>
      </c>
      <c r="E24" s="77">
        <f>E25+E26+E27+E28+E29+E30+E31+E32+E33</f>
        <v>0</v>
      </c>
      <c r="F24" s="77">
        <f>F25+F26+F27+F28+F29+F30+F31+F32+F33</f>
        <v>0</v>
      </c>
      <c r="G24" s="77">
        <f>G25+G26+G27+G28+G29+G30+G31+G32+G33</f>
        <v>0</v>
      </c>
      <c r="H24" s="77">
        <f>H25+H26+H27+H28+H29+H30+H31+H32+H33</f>
        <v>0</v>
      </c>
      <c r="I24" s="77">
        <f>I25+I26+I27+I28+I29+I30+I31+I32+I33</f>
        <v>0</v>
      </c>
      <c r="J24" s="77">
        <f>J25+J26+J27+J28+J29+J30+J31+J32+J33</f>
        <v>0</v>
      </c>
      <c r="K24" s="77">
        <f>K25+K26+K27+K28+K29+K30+K31+K32+K33</f>
        <v>0</v>
      </c>
      <c r="L24" s="77">
        <f>L25+L26+L27+L28+L29+L30+L31+L32+L33</f>
        <v>0</v>
      </c>
      <c r="M24" s="77">
        <f>M25+M26+M27+M28+M29+M30+M31+M32+M33</f>
        <v>0</v>
      </c>
      <c r="N24" s="77">
        <f>N25+N26+N27+N28+N29+N30+N31+N32+N33</f>
        <v>0</v>
      </c>
      <c r="O24" s="77">
        <f>O25+O26+O27+O28+O29+O30+O31+O32+O33</f>
        <v>0</v>
      </c>
      <c r="P24" s="77">
        <f>P25+P26+P27+P28+P29+P30+P31+P32+P33</f>
        <v>0</v>
      </c>
      <c r="Q24" s="88">
        <f>E24+F24+G24+H24+I24+J24+K24+L24+M24+N24+O24+P24</f>
        <v>0</v>
      </c>
    </row>
    <row r="25" spans="1:17" s="87" customFormat="1" x14ac:dyDescent="0.25">
      <c r="A25" s="90"/>
      <c r="B25" s="74" t="s">
        <v>17</v>
      </c>
      <c r="C25" s="91">
        <v>150000</v>
      </c>
      <c r="D25" s="91">
        <v>150000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86">
        <f>E25+F25+G25+H25+I25+J25+K25+L25+M25+N25+O25+P25</f>
        <v>0</v>
      </c>
    </row>
    <row r="26" spans="1:17" s="87" customFormat="1" x14ac:dyDescent="0.25">
      <c r="A26" s="90"/>
      <c r="B26" s="92" t="s">
        <v>18</v>
      </c>
      <c r="C26" s="91">
        <v>0</v>
      </c>
      <c r="D26" s="91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86">
        <f>E26+F26+G26+H26+I26+J26+K26+L26+M26+N26+O26+P26</f>
        <v>0</v>
      </c>
    </row>
    <row r="27" spans="1:17" s="87" customFormat="1" x14ac:dyDescent="0.25">
      <c r="A27" s="90"/>
      <c r="B27" s="74" t="s">
        <v>19</v>
      </c>
      <c r="C27" s="91">
        <v>600000</v>
      </c>
      <c r="D27" s="91">
        <v>600000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86">
        <f>E27+F27+G27+H27+I27+J27+K27+L27+M27+N27+O27+P27</f>
        <v>0</v>
      </c>
    </row>
    <row r="28" spans="1:17" s="87" customFormat="1" x14ac:dyDescent="0.25">
      <c r="A28" s="90"/>
      <c r="B28" s="74" t="s">
        <v>20</v>
      </c>
      <c r="C28" s="91">
        <v>30000</v>
      </c>
      <c r="D28" s="91">
        <v>30000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86">
        <f>E28+F28+G28+H28+I28+J28+K28+L28+M28+N28+O28+P28</f>
        <v>0</v>
      </c>
    </row>
    <row r="29" spans="1:17" s="87" customFormat="1" x14ac:dyDescent="0.25">
      <c r="A29" s="90"/>
      <c r="B29" s="74" t="s">
        <v>21</v>
      </c>
      <c r="C29" s="91">
        <v>50000</v>
      </c>
      <c r="D29" s="91">
        <v>50000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86">
        <f>E29+F29+G29+H29+I29+J29+K29+L29+M29+N29+O29+P29</f>
        <v>0</v>
      </c>
    </row>
    <row r="30" spans="1:17" s="87" customFormat="1" x14ac:dyDescent="0.25">
      <c r="A30" s="90"/>
      <c r="B30" s="74" t="s">
        <v>22</v>
      </c>
      <c r="C30" s="91">
        <v>100000</v>
      </c>
      <c r="D30" s="91">
        <v>100000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86">
        <f>E30+F30+G30+H30+I30+J30+K30+L30+M30+N30+O30+P30</f>
        <v>0</v>
      </c>
    </row>
    <row r="31" spans="1:17" s="87" customFormat="1" ht="22.5" customHeight="1" x14ac:dyDescent="0.25">
      <c r="A31" s="90"/>
      <c r="B31" s="74" t="s">
        <v>23</v>
      </c>
      <c r="C31" s="91">
        <v>5450000</v>
      </c>
      <c r="D31" s="91">
        <v>5450000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86">
        <f>E31+F31+G31+H31+I31+J31+K31+L31+M31+N31+O31+P31</f>
        <v>0</v>
      </c>
    </row>
    <row r="32" spans="1:17" s="87" customFormat="1" ht="25.5" x14ac:dyDescent="0.25">
      <c r="A32" s="90"/>
      <c r="B32" s="74" t="s">
        <v>41</v>
      </c>
      <c r="C32" s="76">
        <v>0</v>
      </c>
      <c r="D32" s="76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86">
        <f>E32+F32+G32+H32+I32+J32+K32+L32+M32+N32+O32+P32</f>
        <v>0</v>
      </c>
    </row>
    <row r="33" spans="1:17" s="87" customFormat="1" x14ac:dyDescent="0.25">
      <c r="A33" s="90"/>
      <c r="B33" s="92" t="s">
        <v>24</v>
      </c>
      <c r="C33" s="91">
        <v>654020</v>
      </c>
      <c r="D33" s="91">
        <v>654020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86">
        <f>E33+F33+G33+H33+I33+J33+K33+L33+M33+N33+O33+P33</f>
        <v>0</v>
      </c>
    </row>
    <row r="34" spans="1:17" ht="13.5" customHeight="1" x14ac:dyDescent="0.25">
      <c r="A34" s="44"/>
      <c r="B34" s="75" t="s">
        <v>25</v>
      </c>
      <c r="C34" s="88">
        <f>C35+C36+C37+C38+C39+C40+C41</f>
        <v>2700000</v>
      </c>
      <c r="D34" s="88">
        <f>D35+D36+D37+D38+D39+D40+D41</f>
        <v>2700000</v>
      </c>
      <c r="E34" s="82">
        <f>E35+E36+E37+E38+E39+E40+E41</f>
        <v>0</v>
      </c>
      <c r="F34" s="88">
        <f>F35+F36+F37+F38+F39+F40+F41</f>
        <v>0</v>
      </c>
      <c r="G34" s="88">
        <f>G35+G36+G37+G38+G39+G40+G41</f>
        <v>0</v>
      </c>
      <c r="H34" s="82">
        <f>H35+H36+H37+H38+H39+H40+H41</f>
        <v>0</v>
      </c>
      <c r="I34" s="88">
        <f>I35+I36+I37+I38+I39+I40+I41</f>
        <v>0</v>
      </c>
      <c r="J34" s="82">
        <f>J35+J36+J37+J38+J39+J40+J41</f>
        <v>0</v>
      </c>
      <c r="K34" s="77">
        <f>K35+K36+K37+K38+K39+K40+K41</f>
        <v>0</v>
      </c>
      <c r="L34" s="82">
        <f>L35+L36+L37+L38+L39+L40+L41</f>
        <v>0</v>
      </c>
      <c r="M34" s="82">
        <f>M35+M36+M37+M38+M39+M40+M41</f>
        <v>0</v>
      </c>
      <c r="N34" s="77">
        <f>N35+N36+N37+N38+N39+N40+N41</f>
        <v>0</v>
      </c>
      <c r="O34" s="77">
        <f>O35+O36+O37+O38+O39+O40+O41</f>
        <v>0</v>
      </c>
      <c r="P34" s="77">
        <f>P35+P36+P37+P38+P39+P40+P41</f>
        <v>0</v>
      </c>
      <c r="Q34" s="88">
        <f>E34+F34+G34+H34+I34+J34+K34+L34+M34+N34+O34+P34</f>
        <v>0</v>
      </c>
    </row>
    <row r="35" spans="1:17" x14ac:dyDescent="0.25">
      <c r="A35" s="44"/>
      <c r="B35" s="74" t="s">
        <v>26</v>
      </c>
      <c r="C35" s="91">
        <v>200000</v>
      </c>
      <c r="D35" s="91">
        <v>200000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86">
        <f>E35+F35+G35+H35+I35+J35+K35+L35+M35+N35+O35+P35</f>
        <v>0</v>
      </c>
    </row>
    <row r="36" spans="1:17" ht="25.5" x14ac:dyDescent="0.25">
      <c r="A36" s="44"/>
      <c r="B36" s="74" t="s">
        <v>42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f>E36+F36+G36+H36+I36+J36+K36+L36+M36+N36+O36+P36</f>
        <v>0</v>
      </c>
    </row>
    <row r="37" spans="1:17" ht="25.5" x14ac:dyDescent="0.25">
      <c r="A37" s="44"/>
      <c r="B37" s="74" t="s">
        <v>43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2">
        <f>E37+F37+G37+H37+I37+J37+K37+L37+M37+N37+O37+P37</f>
        <v>0</v>
      </c>
    </row>
    <row r="38" spans="1:17" ht="25.5" x14ac:dyDescent="0.25">
      <c r="A38" s="44"/>
      <c r="B38" s="74" t="s">
        <v>44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f>E38+F38+G38+H38+I38+J38+K38+L38+M38+N38+O38+P38</f>
        <v>0</v>
      </c>
    </row>
    <row r="39" spans="1:17" ht="25.5" x14ac:dyDescent="0.25">
      <c r="A39" s="44"/>
      <c r="B39" s="74" t="s">
        <v>45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f>E39+F39+G39+H39+I39+J39+K39+L39+M39+N39+O39+P39</f>
        <v>0</v>
      </c>
    </row>
    <row r="40" spans="1:17" x14ac:dyDescent="0.25">
      <c r="A40" s="44"/>
      <c r="B40" s="74" t="s">
        <v>27</v>
      </c>
      <c r="C40" s="91">
        <v>2500000</v>
      </c>
      <c r="D40" s="91">
        <v>2500000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86">
        <f>E40+F40+G40+H40+I40+J40+K40+L40+M40+N40+O40+P40</f>
        <v>0</v>
      </c>
    </row>
    <row r="41" spans="1:17" ht="25.5" x14ac:dyDescent="0.25">
      <c r="A41" s="44"/>
      <c r="B41" s="74" t="s">
        <v>46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1">
        <f>E41+F41+G41+H41+I41+J41+K41+L41+M41+N41+O41+P41</f>
        <v>0</v>
      </c>
    </row>
    <row r="42" spans="1:17" x14ac:dyDescent="0.25">
      <c r="A42" s="44"/>
      <c r="B42" s="75" t="s">
        <v>47</v>
      </c>
      <c r="C42" s="77">
        <f>SUM(C43:C49)</f>
        <v>0</v>
      </c>
      <c r="D42" s="82">
        <f>SUM(D43:D49)</f>
        <v>0</v>
      </c>
      <c r="E42" s="82">
        <f>E43+E44+E45+E46+E47+E48+E49</f>
        <v>0</v>
      </c>
      <c r="F42" s="82">
        <f>F43+F44+F45+F46+F47+F48+F49</f>
        <v>0</v>
      </c>
      <c r="G42" s="81">
        <f>G43+G44+G45+G46+G47+G48+G49</f>
        <v>0</v>
      </c>
      <c r="H42" s="81">
        <f>H43+H44+H45+H46+H47+H48+H49</f>
        <v>0</v>
      </c>
      <c r="I42" s="81">
        <f>I43+I44+I45+I46+I47+I48+I49</f>
        <v>0</v>
      </c>
      <c r="J42" s="81">
        <f>J43+J44+J45+J46+J47+J48+J49</f>
        <v>0</v>
      </c>
      <c r="K42" s="81">
        <f>K43+K44+K45+K46+K47+K48+K49</f>
        <v>0</v>
      </c>
      <c r="L42" s="81">
        <f>L43+L44+L45+L46+L47+L48+L49</f>
        <v>0</v>
      </c>
      <c r="M42" s="81">
        <f>M43+M44+M45+M46+M47+M48+M49</f>
        <v>0</v>
      </c>
      <c r="N42" s="81">
        <f>N43+N44+N45+N46+N47+N48+N49</f>
        <v>0</v>
      </c>
      <c r="O42" s="81">
        <f>O43+O44+O45+O46+O47+O48+O49</f>
        <v>0</v>
      </c>
      <c r="P42" s="81">
        <f>P43+P44+P45+P46+P47+P48+P49</f>
        <v>0</v>
      </c>
      <c r="Q42" s="81">
        <f>E42+F42+G42+H42+I42+J42+K42+L42+M42+N42+O42+P42</f>
        <v>0</v>
      </c>
    </row>
    <row r="43" spans="1:17" x14ac:dyDescent="0.25">
      <c r="A43" s="44"/>
      <c r="B43" s="74" t="s">
        <v>48</v>
      </c>
      <c r="C43" s="72">
        <v>0</v>
      </c>
      <c r="D43" s="72">
        <v>0</v>
      </c>
      <c r="E43" s="73">
        <v>0</v>
      </c>
      <c r="F43" s="73">
        <v>0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73">
        <v>0</v>
      </c>
      <c r="N43" s="73">
        <v>0</v>
      </c>
      <c r="O43" s="73">
        <v>0</v>
      </c>
      <c r="P43" s="73">
        <v>0</v>
      </c>
      <c r="Q43" s="71">
        <f>E43+F43+G43+H43+I43+J43+K43+L43+M43+N43+O43+P43</f>
        <v>0</v>
      </c>
    </row>
    <row r="44" spans="1:17" x14ac:dyDescent="0.25">
      <c r="A44" s="44"/>
      <c r="B44" s="74" t="s">
        <v>49</v>
      </c>
      <c r="C44" s="72">
        <v>0</v>
      </c>
      <c r="D44" s="72">
        <v>0</v>
      </c>
      <c r="E44" s="73">
        <v>0</v>
      </c>
      <c r="F44" s="73">
        <v>0</v>
      </c>
      <c r="G44" s="73">
        <v>0</v>
      </c>
      <c r="H44" s="73">
        <v>0</v>
      </c>
      <c r="I44" s="73">
        <v>0</v>
      </c>
      <c r="J44" s="73">
        <v>0</v>
      </c>
      <c r="K44" s="73">
        <v>0</v>
      </c>
      <c r="L44" s="73">
        <v>0</v>
      </c>
      <c r="M44" s="73">
        <v>0</v>
      </c>
      <c r="N44" s="73">
        <v>0</v>
      </c>
      <c r="O44" s="73">
        <v>0</v>
      </c>
      <c r="P44" s="73">
        <v>0</v>
      </c>
      <c r="Q44" s="71">
        <f>E44+F44+G44+H44+I44+J44+K44+L44+M44+N44+O44+P44</f>
        <v>0</v>
      </c>
    </row>
    <row r="45" spans="1:17" x14ac:dyDescent="0.25">
      <c r="A45" s="44"/>
      <c r="B45" s="74" t="s">
        <v>50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1">
        <f>E45+F45+G45+H45+I45+J45+K45+L45+M45+N45+O45+P45</f>
        <v>0</v>
      </c>
    </row>
    <row r="46" spans="1:17" ht="25.5" x14ac:dyDescent="0.25">
      <c r="A46" s="44"/>
      <c r="B46" s="74" t="s">
        <v>51</v>
      </c>
      <c r="C46" s="72">
        <v>0</v>
      </c>
      <c r="D46" s="72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73">
        <v>0</v>
      </c>
      <c r="Q46" s="71">
        <f>E46+F46+G46+H46+I46+J46+K46+L46+M46+N46+O46+P46</f>
        <v>0</v>
      </c>
    </row>
    <row r="47" spans="1:17" ht="25.5" x14ac:dyDescent="0.25">
      <c r="A47" s="44"/>
      <c r="B47" s="74" t="s">
        <v>52</v>
      </c>
      <c r="C47" s="72">
        <v>0</v>
      </c>
      <c r="D47" s="72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1">
        <f>E47+F47+G47+H47+I47+J47+K47+L47+M47+N47+O47+P47</f>
        <v>0</v>
      </c>
    </row>
    <row r="48" spans="1:17" x14ac:dyDescent="0.25">
      <c r="A48" s="44"/>
      <c r="B48" s="74" t="s">
        <v>53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1">
        <f>E48+F48+G48+H48+I48+J48+K48+L48+M48+N48+O48+P48</f>
        <v>0</v>
      </c>
    </row>
    <row r="49" spans="1:19" x14ac:dyDescent="0.25">
      <c r="A49" s="44"/>
      <c r="B49" s="74" t="s">
        <v>54</v>
      </c>
      <c r="C49" s="73"/>
      <c r="D49" s="73"/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1">
        <f>E49+F49+G49+H49+I49+J49+K49+L49+M49+N49+O49+P49</f>
        <v>0</v>
      </c>
    </row>
    <row r="50" spans="1:19" s="87" customFormat="1" x14ac:dyDescent="0.25">
      <c r="A50" s="90"/>
      <c r="B50" s="89" t="s">
        <v>28</v>
      </c>
      <c r="C50" s="82">
        <f>C51+C52+C53+C54+C55+C56+C57+C58+C59</f>
        <v>0</v>
      </c>
      <c r="D50" s="82">
        <f>D51+D52+D53+D54+D55+D56+D57+D58+D59</f>
        <v>0</v>
      </c>
      <c r="E50" s="82">
        <f>E51+E52+E53+E54+E55+E56+E57+E58+E59</f>
        <v>0</v>
      </c>
      <c r="F50" s="82">
        <f>F51+F52+F53+F54+F55+F56+F57+F58+F59</f>
        <v>0</v>
      </c>
      <c r="G50" s="82">
        <f>G51+G52+G53+G54+G55+G56+G57+G58+G59</f>
        <v>0</v>
      </c>
      <c r="H50" s="82">
        <f>H51+H52+H53+H54+H55+H56+H57+H58+H59</f>
        <v>0</v>
      </c>
      <c r="I50" s="82">
        <f>I51+I52+I53+I54+I55+I56+I57+I58+I59</f>
        <v>0</v>
      </c>
      <c r="J50" s="82">
        <f>J51+J52+J53+J54+J55+J56+J57+J58+J59</f>
        <v>0</v>
      </c>
      <c r="K50" s="82">
        <f>K51+K52+K53+K54+K55+K56+K57+K58+K59</f>
        <v>0</v>
      </c>
      <c r="L50" s="82">
        <f>L51+L52+L53+L54+L55+L56+L57+L58+L59</f>
        <v>0</v>
      </c>
      <c r="M50" s="82">
        <f>M51+M52+M53+M54+M55+M56+M57+M58+M59</f>
        <v>0</v>
      </c>
      <c r="N50" s="82">
        <f>N51+N52+N53+N54+N55+N56+N57+N58+N59</f>
        <v>0</v>
      </c>
      <c r="O50" s="82">
        <f>O51+O52+O53+O54+O55+O56+O57+O58+O59</f>
        <v>0</v>
      </c>
      <c r="P50" s="88">
        <f>P51+P52+P53+P54+P55+P56+P57+P58+P59</f>
        <v>0</v>
      </c>
      <c r="Q50" s="88">
        <f>E50+F50+G50+H50+I50+J50+K50+L50+M50+N50+O50+P50</f>
        <v>0</v>
      </c>
    </row>
    <row r="51" spans="1:19" x14ac:dyDescent="0.25">
      <c r="A51" s="44"/>
      <c r="B51" s="74" t="s">
        <v>29</v>
      </c>
      <c r="C51" s="72">
        <v>0</v>
      </c>
      <c r="D51" s="72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v>0</v>
      </c>
      <c r="O51" s="73">
        <v>0</v>
      </c>
      <c r="P51" s="73">
        <v>0</v>
      </c>
      <c r="Q51" s="86">
        <f>E51+F51+G51+H51+I51+J51+K51+L51+M51+N51+O51+P51</f>
        <v>0</v>
      </c>
    </row>
    <row r="52" spans="1:19" x14ac:dyDescent="0.25">
      <c r="A52" s="44"/>
      <c r="B52" s="74" t="s">
        <v>30</v>
      </c>
      <c r="C52" s="72">
        <v>0</v>
      </c>
      <c r="D52" s="72">
        <v>0</v>
      </c>
      <c r="E52" s="73">
        <v>0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83">
        <f>E52+F52+G52+H52+I52+J52+K52+L52+M52+N52+O52+P52</f>
        <v>0</v>
      </c>
    </row>
    <row r="53" spans="1:19" x14ac:dyDescent="0.25">
      <c r="A53" s="44"/>
      <c r="B53" s="74" t="s">
        <v>31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86">
        <f>E53+F53+G53+H53+I53+J53+K53+L53+M53+N53+O53+P53</f>
        <v>0</v>
      </c>
    </row>
    <row r="54" spans="1:19" x14ac:dyDescent="0.25">
      <c r="A54" s="44"/>
      <c r="B54" s="74" t="s">
        <v>32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1">
        <f>E54+F54+G54+H54+I54+J54+K54+L54+M54+N54+O54+P54</f>
        <v>0</v>
      </c>
      <c r="S54" s="85"/>
    </row>
    <row r="55" spans="1:19" x14ac:dyDescent="0.25">
      <c r="A55" s="44"/>
      <c r="B55" s="74" t="s">
        <v>33</v>
      </c>
      <c r="C55" s="72">
        <v>0</v>
      </c>
      <c r="D55" s="72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1">
        <v>0</v>
      </c>
    </row>
    <row r="56" spans="1:19" x14ac:dyDescent="0.25">
      <c r="A56" s="44"/>
      <c r="B56" s="74" t="s">
        <v>55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83">
        <f>E56+F56+G56+H56+I56+J56+K56+L56+M56+N56+O56+P56</f>
        <v>0</v>
      </c>
    </row>
    <row r="57" spans="1:19" x14ac:dyDescent="0.25">
      <c r="A57" s="44"/>
      <c r="B57" s="74" t="s">
        <v>56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3">
        <v>0</v>
      </c>
      <c r="L57" s="73">
        <v>0</v>
      </c>
      <c r="M57" s="73">
        <v>0</v>
      </c>
      <c r="N57" s="73">
        <v>0</v>
      </c>
      <c r="O57" s="73">
        <v>0</v>
      </c>
      <c r="P57" s="73">
        <v>0</v>
      </c>
      <c r="Q57" s="71">
        <f>E57+F57+G57+H57+I57+J57+K57+L57+M57+N57+O57+P57</f>
        <v>0</v>
      </c>
    </row>
    <row r="58" spans="1:19" x14ac:dyDescent="0.25">
      <c r="A58" s="44"/>
      <c r="B58" s="74" t="s">
        <v>34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1">
        <f>E58+F58+G58+H58+I58+J58+K58+L58+M58+N58+O58+P58</f>
        <v>0</v>
      </c>
    </row>
    <row r="59" spans="1:19" ht="25.5" x14ac:dyDescent="0.25">
      <c r="A59" s="44"/>
      <c r="B59" s="74" t="s">
        <v>57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1">
        <f>E59+F59+G59+H59+I59+J59+K59+L59+M59+N59+O59+P59</f>
        <v>0</v>
      </c>
    </row>
    <row r="60" spans="1:19" x14ac:dyDescent="0.25">
      <c r="A60" s="44"/>
      <c r="B60" s="75" t="s">
        <v>58</v>
      </c>
      <c r="C60" s="77">
        <f>C61+C62+C64+C63</f>
        <v>0</v>
      </c>
      <c r="D60" s="77">
        <f>D61+D62+D64+D63</f>
        <v>0</v>
      </c>
      <c r="E60" s="82">
        <f>E61+E62+E63+E64</f>
        <v>0</v>
      </c>
      <c r="F60" s="82">
        <f>F61+F62+F63+F64</f>
        <v>0</v>
      </c>
      <c r="G60" s="84">
        <f>G61+G62+G63+G64</f>
        <v>0</v>
      </c>
      <c r="H60" s="84">
        <f>H61+H62+H63+H64</f>
        <v>0</v>
      </c>
      <c r="I60" s="84">
        <f>I61+I62+I63+I64</f>
        <v>0</v>
      </c>
      <c r="J60" s="84">
        <f>J61+J62+J63+J64</f>
        <v>0</v>
      </c>
      <c r="K60" s="84">
        <f>K61+K62+K63+K64</f>
        <v>0</v>
      </c>
      <c r="L60" s="84">
        <f>L61+L62+L63+L64</f>
        <v>0</v>
      </c>
      <c r="M60" s="84">
        <f>M61+M62+M63+M64</f>
        <v>0</v>
      </c>
      <c r="N60" s="84">
        <f>N61+N62+N63+N64</f>
        <v>0</v>
      </c>
      <c r="O60" s="84">
        <f>O61+O62+O63+O64</f>
        <v>0</v>
      </c>
      <c r="P60" s="84">
        <f>P61+P62+P63+P64</f>
        <v>0</v>
      </c>
      <c r="Q60" s="84">
        <f>E60+F60+G60+H60+I60+J60+K60+L60+M60+N60+O60+P60</f>
        <v>0</v>
      </c>
    </row>
    <row r="61" spans="1:19" x14ac:dyDescent="0.25">
      <c r="A61" s="44"/>
      <c r="B61" s="74" t="s">
        <v>59</v>
      </c>
      <c r="C61" s="73">
        <v>0</v>
      </c>
      <c r="D61" s="73">
        <v>0</v>
      </c>
      <c r="E61" s="72">
        <v>0</v>
      </c>
      <c r="F61" s="72">
        <v>0</v>
      </c>
      <c r="G61" s="83"/>
      <c r="H61" s="72">
        <v>0</v>
      </c>
      <c r="I61" s="72">
        <v>0</v>
      </c>
      <c r="J61" s="72">
        <v>0</v>
      </c>
      <c r="K61" s="83"/>
      <c r="L61" s="72">
        <v>0</v>
      </c>
      <c r="M61" s="72">
        <v>0</v>
      </c>
      <c r="N61" s="72">
        <v>0</v>
      </c>
      <c r="O61" s="72">
        <v>0</v>
      </c>
      <c r="P61" s="72">
        <v>0</v>
      </c>
      <c r="Q61" s="83">
        <f>E61+F61+G61+H61+I61+J61+K61+L61+M61+N61+O61+P61</f>
        <v>0</v>
      </c>
    </row>
    <row r="62" spans="1:19" x14ac:dyDescent="0.25">
      <c r="A62" s="44"/>
      <c r="B62" s="74" t="s">
        <v>60</v>
      </c>
      <c r="C62" s="73">
        <v>0</v>
      </c>
      <c r="D62" s="73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1">
        <f>E62+F62+G62+H62+I62+J62+K62+L62+M62+N62+O62+P62</f>
        <v>0</v>
      </c>
    </row>
    <row r="63" spans="1:19" x14ac:dyDescent="0.25">
      <c r="A63" s="44"/>
      <c r="B63" s="74" t="s">
        <v>61</v>
      </c>
      <c r="C63" s="73">
        <v>0</v>
      </c>
      <c r="D63" s="73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72">
        <v>0</v>
      </c>
      <c r="N63" s="72">
        <v>0</v>
      </c>
      <c r="O63" s="72">
        <v>0</v>
      </c>
      <c r="P63" s="72">
        <v>0</v>
      </c>
      <c r="Q63" s="71">
        <f>E63+F63+G63+H63+I63+J63+K63+L63+M63+N63+O63+P63</f>
        <v>0</v>
      </c>
    </row>
    <row r="64" spans="1:19" x14ac:dyDescent="0.25">
      <c r="A64" s="44"/>
      <c r="B64" s="74" t="s">
        <v>62</v>
      </c>
      <c r="C64" s="73">
        <v>0</v>
      </c>
      <c r="D64" s="72">
        <v>0</v>
      </c>
      <c r="E64" s="72">
        <v>0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  <c r="N64" s="72">
        <v>0</v>
      </c>
      <c r="O64" s="72">
        <v>0</v>
      </c>
      <c r="P64" s="72">
        <v>0</v>
      </c>
      <c r="Q64" s="71">
        <f>E64+F64+G64+H64+I64+J64+K64+L64+M64+N64+O64+P64</f>
        <v>0</v>
      </c>
    </row>
    <row r="65" spans="1:17" x14ac:dyDescent="0.25">
      <c r="A65" s="44"/>
      <c r="B65" s="75" t="s">
        <v>63</v>
      </c>
      <c r="C65" s="77">
        <f>C66+C67+C68+C69+C70+C71</f>
        <v>0</v>
      </c>
      <c r="D65" s="82">
        <f>D66+D67+D68+D69+D70+D71</f>
        <v>0</v>
      </c>
      <c r="E65" s="82">
        <f>E66+E67+E68+E69+E70+E71</f>
        <v>0</v>
      </c>
      <c r="F65" s="82">
        <f>F66+F67+F68+F69+F70+F71</f>
        <v>0</v>
      </c>
      <c r="G65" s="81">
        <f>G66+G67+G68+G69+G70+G71</f>
        <v>0</v>
      </c>
      <c r="H65" s="81">
        <f>H66+H67+H68+H69+H70+H71</f>
        <v>0</v>
      </c>
      <c r="I65" s="81">
        <v>0</v>
      </c>
      <c r="J65" s="81">
        <v>0</v>
      </c>
      <c r="K65" s="81">
        <v>0</v>
      </c>
      <c r="L65" s="81">
        <v>0</v>
      </c>
      <c r="M65" s="81">
        <v>0</v>
      </c>
      <c r="N65" s="81">
        <v>0</v>
      </c>
      <c r="O65" s="81">
        <v>0</v>
      </c>
      <c r="P65" s="81">
        <v>0</v>
      </c>
      <c r="Q65" s="81">
        <f>E65+F65+G65+H65+I65+J65+K65+L65+M65+N65+O65+P65</f>
        <v>0</v>
      </c>
    </row>
    <row r="66" spans="1:17" x14ac:dyDescent="0.25">
      <c r="A66" s="44"/>
      <c r="B66" s="74" t="s">
        <v>64</v>
      </c>
      <c r="C66" s="73">
        <v>0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  <c r="Q66" s="71">
        <f>E66+F66+G66+H66+I66+J66+K66+L66+M66+N66+O66+P66</f>
        <v>0</v>
      </c>
    </row>
    <row r="67" spans="1:17" x14ac:dyDescent="0.25">
      <c r="A67" s="44"/>
      <c r="B67" s="74" t="s">
        <v>65</v>
      </c>
      <c r="C67" s="73">
        <v>0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1">
        <f>E67+F67+G67+H67+I67+J67+K67+L67+M67+N67+O67+P67</f>
        <v>0</v>
      </c>
    </row>
    <row r="68" spans="1:17" x14ac:dyDescent="0.25">
      <c r="A68" s="44"/>
      <c r="B68" s="75" t="s">
        <v>66</v>
      </c>
      <c r="C68" s="77">
        <f>C71+C70+C69</f>
        <v>0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82">
        <v>0</v>
      </c>
      <c r="J68" s="82">
        <v>0</v>
      </c>
      <c r="K68" s="82">
        <v>0</v>
      </c>
      <c r="L68" s="82">
        <v>0</v>
      </c>
      <c r="M68" s="82">
        <v>0</v>
      </c>
      <c r="N68" s="82">
        <v>0</v>
      </c>
      <c r="O68" s="82">
        <v>0</v>
      </c>
      <c r="P68" s="82">
        <v>0</v>
      </c>
      <c r="Q68" s="81">
        <f>E68+F68+G68+H68+I68+J68+K68+L68+M68+N68+O68+P68</f>
        <v>0</v>
      </c>
    </row>
    <row r="69" spans="1:17" x14ac:dyDescent="0.25">
      <c r="A69" s="44"/>
      <c r="B69" s="74" t="s">
        <v>67</v>
      </c>
      <c r="C69" s="73">
        <v>0</v>
      </c>
      <c r="D69" s="72">
        <v>0</v>
      </c>
      <c r="E69" s="72">
        <v>0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72">
        <v>0</v>
      </c>
      <c r="N69" s="72">
        <v>0</v>
      </c>
      <c r="O69" s="72">
        <v>0</v>
      </c>
      <c r="P69" s="72">
        <v>0</v>
      </c>
      <c r="Q69" s="71">
        <f>E69+F69+G69+H69+I69+J69+K69+L69+M69+N69+O69+P69</f>
        <v>0</v>
      </c>
    </row>
    <row r="70" spans="1:17" x14ac:dyDescent="0.25">
      <c r="A70" s="44"/>
      <c r="B70" s="74" t="s">
        <v>68</v>
      </c>
      <c r="C70" s="73">
        <v>0</v>
      </c>
      <c r="D70" s="72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0</v>
      </c>
      <c r="P70" s="72">
        <v>0</v>
      </c>
      <c r="Q70" s="71">
        <f>E70+F70+G70+H70+I70+J70+K70+L70+M70+N70+O70+P70</f>
        <v>0</v>
      </c>
    </row>
    <row r="71" spans="1:17" ht="25.5" x14ac:dyDescent="0.25">
      <c r="A71" s="44"/>
      <c r="B71" s="74" t="s">
        <v>69</v>
      </c>
      <c r="C71" s="73">
        <v>0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1">
        <f>E71+F71+G71+H71+I71+J71+K71+L71+M71+N71+O71+P71</f>
        <v>0</v>
      </c>
    </row>
    <row r="72" spans="1:17" x14ac:dyDescent="0.25">
      <c r="A72" s="44"/>
      <c r="B72" s="70" t="s">
        <v>35</v>
      </c>
      <c r="C72" s="80">
        <f>C8+C14+C24+C34+C42+C50+C60+C65</f>
        <v>340228000</v>
      </c>
      <c r="D72" s="80">
        <f>D8+D14+D24+D34+D42+D50+D60+D65</f>
        <v>340228000</v>
      </c>
      <c r="E72" s="79">
        <f>E8+E14+E24+E34+E42+E50+E60+E65</f>
        <v>21517475.32</v>
      </c>
      <c r="F72" s="78">
        <f>F8+F14+F24+F34+F42+F50+F60+F65</f>
        <v>0</v>
      </c>
      <c r="G72" s="78">
        <f>G8+G14+G24+G34+G42+G50+G60+G65</f>
        <v>0</v>
      </c>
      <c r="H72" s="78">
        <f>H8+H14+H24+H34+H42+H50+H60+H65</f>
        <v>0</v>
      </c>
      <c r="I72" s="78">
        <f>I8+I14+I24+I34+I42+I50+I60+I65</f>
        <v>0</v>
      </c>
      <c r="J72" s="78">
        <f>J8+J14+J24+J34+J42+J50+J60+J65</f>
        <v>0</v>
      </c>
      <c r="K72" s="78">
        <f>K8+K14+K24+K34+K42+K50+K60+K65</f>
        <v>0</v>
      </c>
      <c r="L72" s="78">
        <f>L8+L14+L24+L34+L42+L50+L60+L65</f>
        <v>0</v>
      </c>
      <c r="M72" s="78">
        <f>M8+M14+M24+M34+M42+M50+M60+M65</f>
        <v>0</v>
      </c>
      <c r="N72" s="78">
        <f>N8+N14+N24+N34+N42+N50+N60+N65</f>
        <v>0</v>
      </c>
      <c r="O72" s="78">
        <f>O8+O14+O24+O34+O42+O50+O60+O65</f>
        <v>0</v>
      </c>
      <c r="P72" s="78">
        <f>P8+P14+P24+P34+P42+P50+P60+P65</f>
        <v>0</v>
      </c>
      <c r="Q72" s="78">
        <f>Q8+Q14+Q24+Q34+Q42+Q50+Q60+Q65</f>
        <v>21517475.32</v>
      </c>
    </row>
    <row r="73" spans="1:17" x14ac:dyDescent="0.25">
      <c r="A73" s="44"/>
      <c r="B73" s="75" t="s">
        <v>70</v>
      </c>
      <c r="C73" s="77"/>
      <c r="D73" s="76"/>
      <c r="E73" s="72">
        <v>0</v>
      </c>
      <c r="F73" s="72">
        <v>0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72">
        <v>0</v>
      </c>
      <c r="N73" s="72">
        <v>0</v>
      </c>
      <c r="O73" s="72">
        <v>0</v>
      </c>
      <c r="P73" s="72">
        <v>0</v>
      </c>
      <c r="Q73" s="71">
        <v>0</v>
      </c>
    </row>
    <row r="74" spans="1:17" x14ac:dyDescent="0.25">
      <c r="A74" s="44"/>
      <c r="B74" s="75" t="s">
        <v>71</v>
      </c>
      <c r="C74" s="73">
        <v>0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72">
        <v>0</v>
      </c>
      <c r="P74" s="72">
        <v>0</v>
      </c>
      <c r="Q74" s="71">
        <v>0</v>
      </c>
    </row>
    <row r="75" spans="1:17" x14ac:dyDescent="0.25">
      <c r="A75" s="44"/>
      <c r="B75" s="74" t="s">
        <v>72</v>
      </c>
      <c r="C75" s="73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0</v>
      </c>
      <c r="O75" s="72">
        <v>0</v>
      </c>
      <c r="P75" s="72">
        <v>0</v>
      </c>
      <c r="Q75" s="71">
        <v>0</v>
      </c>
    </row>
    <row r="76" spans="1:17" x14ac:dyDescent="0.25">
      <c r="A76" s="44"/>
      <c r="B76" s="74" t="s">
        <v>73</v>
      </c>
      <c r="C76" s="73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72">
        <v>0</v>
      </c>
      <c r="Q76" s="71">
        <v>0</v>
      </c>
    </row>
    <row r="77" spans="1:17" x14ac:dyDescent="0.25">
      <c r="A77" s="44"/>
      <c r="B77" s="75" t="s">
        <v>74</v>
      </c>
      <c r="C77" s="73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72">
        <v>0</v>
      </c>
      <c r="P77" s="72">
        <v>0</v>
      </c>
      <c r="Q77" s="71">
        <v>0</v>
      </c>
    </row>
    <row r="78" spans="1:17" x14ac:dyDescent="0.25">
      <c r="A78" s="44"/>
      <c r="B78" s="74" t="s">
        <v>75</v>
      </c>
      <c r="C78" s="73">
        <v>0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0</v>
      </c>
      <c r="Q78" s="71">
        <v>0</v>
      </c>
    </row>
    <row r="79" spans="1:17" x14ac:dyDescent="0.25">
      <c r="A79" s="44"/>
      <c r="B79" s="74" t="s">
        <v>76</v>
      </c>
      <c r="C79" s="73">
        <v>0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72">
        <v>0</v>
      </c>
      <c r="Q79" s="71">
        <v>0</v>
      </c>
    </row>
    <row r="80" spans="1:17" x14ac:dyDescent="0.25">
      <c r="A80" s="44"/>
      <c r="B80" s="75" t="s">
        <v>77</v>
      </c>
      <c r="C80" s="73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72">
        <v>0</v>
      </c>
      <c r="O80" s="72">
        <v>0</v>
      </c>
      <c r="P80" s="72">
        <v>0</v>
      </c>
      <c r="Q80" s="71">
        <v>0</v>
      </c>
    </row>
    <row r="81" spans="1:17" x14ac:dyDescent="0.25">
      <c r="A81" s="44"/>
      <c r="B81" s="74" t="s">
        <v>78</v>
      </c>
      <c r="C81" s="73">
        <v>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  <c r="M81" s="72">
        <v>0</v>
      </c>
      <c r="N81" s="72">
        <v>0</v>
      </c>
      <c r="O81" s="72">
        <v>0</v>
      </c>
      <c r="P81" s="72">
        <v>0</v>
      </c>
      <c r="Q81" s="71">
        <v>0</v>
      </c>
    </row>
    <row r="82" spans="1:17" x14ac:dyDescent="0.25">
      <c r="A82" s="44"/>
      <c r="B82" s="70" t="s">
        <v>79</v>
      </c>
      <c r="C82" s="69">
        <f>SUM(C74:C81)</f>
        <v>0</v>
      </c>
      <c r="D82" s="68">
        <f>SUM(D74:D81)</f>
        <v>0</v>
      </c>
      <c r="E82" s="68">
        <v>0</v>
      </c>
      <c r="F82" s="68">
        <v>0</v>
      </c>
      <c r="G82" s="67">
        <v>0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</row>
    <row r="83" spans="1:17" ht="13.5" customHeight="1" x14ac:dyDescent="0.25">
      <c r="A83" s="44"/>
      <c r="B83" s="44"/>
      <c r="C83" s="61"/>
      <c r="D83" s="61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</row>
    <row r="84" spans="1:17" ht="13.5" customHeight="1" x14ac:dyDescent="0.25">
      <c r="A84" s="44"/>
      <c r="B84" s="65" t="s">
        <v>80</v>
      </c>
      <c r="C84" s="64">
        <f>C72+C82</f>
        <v>340228000</v>
      </c>
      <c r="D84" s="64">
        <f>D72+D82</f>
        <v>340228000</v>
      </c>
      <c r="E84" s="63">
        <f>E72+E82</f>
        <v>21517475.32</v>
      </c>
      <c r="F84" s="62">
        <f>F72+F82</f>
        <v>0</v>
      </c>
      <c r="G84" s="62">
        <f>G72+G82</f>
        <v>0</v>
      </c>
      <c r="H84" s="62">
        <f>H72+H82</f>
        <v>0</v>
      </c>
      <c r="I84" s="62">
        <f>I72+I82</f>
        <v>0</v>
      </c>
      <c r="J84" s="62">
        <f>J72+J82</f>
        <v>0</v>
      </c>
      <c r="K84" s="62">
        <f>K72+K82</f>
        <v>0</v>
      </c>
      <c r="L84" s="62">
        <f>L72+L82</f>
        <v>0</v>
      </c>
      <c r="M84" s="62">
        <f>M72+M82</f>
        <v>0</v>
      </c>
      <c r="N84" s="62">
        <f>N72+N82</f>
        <v>0</v>
      </c>
      <c r="O84" s="62">
        <f>O72+O82</f>
        <v>0</v>
      </c>
      <c r="P84" s="62">
        <f>P72+P82</f>
        <v>0</v>
      </c>
      <c r="Q84" s="62">
        <f>Q72+Q82</f>
        <v>21517475.32</v>
      </c>
    </row>
    <row r="85" spans="1:17" ht="13.5" customHeight="1" x14ac:dyDescent="0.25">
      <c r="A85" s="44"/>
      <c r="B85" s="44" t="s">
        <v>103</v>
      </c>
      <c r="C85" s="44"/>
      <c r="D85" s="56"/>
      <c r="E85" s="55"/>
      <c r="F85" s="61"/>
      <c r="G85" s="44"/>
      <c r="H85" s="44"/>
      <c r="I85" s="44"/>
      <c r="J85" s="55"/>
      <c r="K85" s="44"/>
      <c r="L85" s="44"/>
      <c r="M85" s="56"/>
      <c r="N85" s="56"/>
      <c r="O85" s="56"/>
      <c r="P85" s="44"/>
      <c r="Q85" s="53"/>
    </row>
    <row r="86" spans="1:17" ht="13.5" customHeight="1" x14ac:dyDescent="0.25">
      <c r="A86" s="44"/>
      <c r="B86" s="44" t="s">
        <v>121</v>
      </c>
      <c r="C86" s="55"/>
      <c r="D86" s="34"/>
      <c r="E86" s="55">
        <v>21517475.32</v>
      </c>
      <c r="F86" s="34"/>
      <c r="G86" s="34"/>
      <c r="H86" s="56"/>
      <c r="I86" s="56"/>
      <c r="J86" s="57"/>
      <c r="K86" s="56"/>
      <c r="L86" s="34"/>
      <c r="M86" s="34"/>
      <c r="N86" s="34"/>
      <c r="O86" s="56"/>
      <c r="P86" s="56"/>
      <c r="Q86" s="56"/>
    </row>
    <row r="87" spans="1:17" ht="13.5" customHeight="1" x14ac:dyDescent="0.25">
      <c r="A87" s="44"/>
      <c r="B87" s="44" t="s">
        <v>122</v>
      </c>
      <c r="C87" s="55"/>
      <c r="D87" s="55"/>
      <c r="E87" s="57">
        <f>E84-E86</f>
        <v>0</v>
      </c>
      <c r="F87" s="60"/>
      <c r="G87" s="59"/>
      <c r="H87" s="57"/>
      <c r="I87" s="58"/>
      <c r="J87" s="57"/>
      <c r="K87" s="56"/>
      <c r="L87" s="56"/>
      <c r="N87" s="55"/>
      <c r="O87" s="55"/>
      <c r="P87" s="54"/>
      <c r="Q87" s="53"/>
    </row>
    <row r="88" spans="1:17" ht="13.5" customHeight="1" x14ac:dyDescent="0.25">
      <c r="A88" s="44"/>
      <c r="B88" s="49"/>
      <c r="C88" s="45"/>
      <c r="D88" s="50"/>
      <c r="E88" s="49"/>
      <c r="F88" s="49"/>
      <c r="G88" s="50"/>
      <c r="H88" s="46"/>
      <c r="I88" s="47"/>
      <c r="J88" s="46"/>
      <c r="K88" s="46"/>
      <c r="L88" s="46"/>
      <c r="M88" s="50"/>
      <c r="N88" s="47"/>
      <c r="O88" s="45"/>
      <c r="P88" s="46"/>
      <c r="Q88" s="52"/>
    </row>
    <row r="89" spans="1:17" ht="13.5" customHeight="1" x14ac:dyDescent="0.25">
      <c r="A89" s="44"/>
      <c r="B89" s="49"/>
      <c r="C89" s="51"/>
      <c r="D89" s="50"/>
      <c r="E89" s="49"/>
      <c r="F89" s="49"/>
      <c r="G89" s="50"/>
      <c r="H89" s="46"/>
      <c r="I89" s="47"/>
      <c r="J89" s="46"/>
      <c r="K89" s="49"/>
      <c r="L89" s="50"/>
      <c r="M89" s="49"/>
    </row>
    <row r="90" spans="1:17" ht="13.5" customHeight="1" x14ac:dyDescent="0.25">
      <c r="A90" s="44"/>
      <c r="C90" s="35"/>
    </row>
    <row r="91" spans="1:17" ht="13.5" customHeight="1" x14ac:dyDescent="0.25">
      <c r="A91" s="44"/>
      <c r="C91" s="48"/>
      <c r="D91" s="22"/>
      <c r="N91" s="47"/>
      <c r="O91" s="45"/>
      <c r="P91" s="46"/>
      <c r="Q91" s="45"/>
    </row>
    <row r="92" spans="1:17" ht="13.5" customHeight="1" x14ac:dyDescent="0.25">
      <c r="A92" s="44"/>
      <c r="Q92" s="18"/>
    </row>
    <row r="93" spans="1:17" ht="13.5" customHeight="1" x14ac:dyDescent="0.25">
      <c r="C93" s="19"/>
      <c r="O93" s="34"/>
    </row>
    <row r="94" spans="1:17" x14ac:dyDescent="0.25">
      <c r="C94" s="18"/>
      <c r="O94" s="34"/>
    </row>
    <row r="95" spans="1:17" x14ac:dyDescent="0.25">
      <c r="O95" s="34"/>
    </row>
    <row r="96" spans="1:17" x14ac:dyDescent="0.25">
      <c r="C96" s="19"/>
      <c r="O96" s="34"/>
    </row>
    <row r="97" spans="3:15" x14ac:dyDescent="0.25">
      <c r="C97" s="18"/>
    </row>
    <row r="98" spans="3:15" x14ac:dyDescent="0.25">
      <c r="C98" s="19"/>
      <c r="O98" s="34"/>
    </row>
    <row r="99" spans="3:15" x14ac:dyDescent="0.25">
      <c r="O99" s="34"/>
    </row>
    <row r="100" spans="3:15" x14ac:dyDescent="0.25">
      <c r="O100" s="34"/>
    </row>
    <row r="101" spans="3:15" x14ac:dyDescent="0.25">
      <c r="O101" s="34"/>
    </row>
    <row r="103" spans="3:15" x14ac:dyDescent="0.25">
      <c r="O103" s="34"/>
    </row>
    <row r="107" spans="3:15" x14ac:dyDescent="0.25">
      <c r="O107" s="34"/>
    </row>
    <row r="108" spans="3:15" x14ac:dyDescent="0.25">
      <c r="O108" s="34"/>
    </row>
    <row r="110" spans="3:15" x14ac:dyDescent="0.25">
      <c r="O110" s="34"/>
    </row>
    <row r="112" spans="3:15" x14ac:dyDescent="0.25">
      <c r="O112" s="34"/>
    </row>
    <row r="116" spans="9:9" x14ac:dyDescent="0.25">
      <c r="I116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50" fitToHeight="0" orientation="landscape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efdfc0-8303-49c8-8073-4d1d5353fd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3399C57CF73F40BBF0BA65BD92BD14" ma:contentTypeVersion="15" ma:contentTypeDescription="Create a new document." ma:contentTypeScope="" ma:versionID="2f53acee671fb3bc1e7638b1e4eb299f">
  <xsd:schema xmlns:xsd="http://www.w3.org/2001/XMLSchema" xmlns:xs="http://www.w3.org/2001/XMLSchema" xmlns:p="http://schemas.microsoft.com/office/2006/metadata/properties" xmlns:ns3="5cefdfc0-8303-49c8-8073-4d1d5353fd3f" xmlns:ns4="1d7a7bdf-97ec-4380-a130-702f5a54c8bb" targetNamespace="http://schemas.microsoft.com/office/2006/metadata/properties" ma:root="true" ma:fieldsID="0a10b6840884965a26cc1011ce8dc791" ns3:_="" ns4:_="">
    <xsd:import namespace="5cefdfc0-8303-49c8-8073-4d1d5353fd3f"/>
    <xsd:import namespace="1d7a7bdf-97ec-4380-a130-702f5a54c8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fdfc0-8303-49c8-8073-4d1d5353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a7bdf-97ec-4380-a130-702f5a54c8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BE477A-20A7-4638-888D-EF7ACEB5B283}">
  <ds:schemaRefs>
    <ds:schemaRef ds:uri="1d7a7bdf-97ec-4380-a130-702f5a54c8bb"/>
    <ds:schemaRef ds:uri="5cefdfc0-8303-49c8-8073-4d1d5353fd3f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E9B99B2-3CB7-400A-BAEC-1418314B9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fdfc0-8303-49c8-8073-4d1d5353fd3f"/>
    <ds:schemaRef ds:uri="1d7a7bdf-97ec-4380-a130-702f5a54c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Ejecutado </vt:lpstr>
      <vt:lpstr>P3 Presupuesto Apro-Ejecutado</vt:lpstr>
      <vt:lpstr>'P2 Presupuesto Ejecutado '!Área_de_impresión</vt:lpstr>
      <vt:lpstr>'P3 Presupuesto Apro-Ejecutado'!Área_de_impresión</vt:lpstr>
      <vt:lpstr>'P2 Presupuesto Ejecutado '!Títulos_a_imprimir</vt:lpstr>
      <vt:lpstr>'P3 Presupuesto Apro-Ejecutado'!Títulos_a_imprimir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2025-02-07T15:01:05Z</cp:lastPrinted>
  <dcterms:created xsi:type="dcterms:W3CDTF">2018-04-17T18:57:16Z</dcterms:created>
  <dcterms:modified xsi:type="dcterms:W3CDTF">2025-02-07T15:01:17Z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0x010100CB3399C57CF73F40BBF0BA65BD92BD14</vt:lpwstr>
  </property>
</Properties>
</file>