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ayne.martinez\OneDrive - cnss.gob.do\Desktop\ELAYNE\OAI\MARZO\"/>
    </mc:Choice>
  </mc:AlternateContent>
  <bookViews>
    <workbookView xWindow="0" yWindow="0" windowWidth="25125" windowHeight="12300" activeTab="2"/>
  </bookViews>
  <sheets>
    <sheet name="P1 Presupuesto Aprobado" sheetId="2" r:id="rId1"/>
    <sheet name="P2 Presupuesto Ejecutado " sheetId="3" r:id="rId2"/>
    <sheet name="P3 Presupuesto Apro-Ejecutado" sheetId="4" r:id="rId3"/>
  </sheets>
  <definedNames>
    <definedName name="_xlnm.Print_Area" localSheetId="1">'P2 Presupuesto Ejecutado '!$B$1:$Q$89</definedName>
    <definedName name="_xlnm.Print_Area" localSheetId="2">'P3 Presupuesto Apro-Ejecutado'!$B$1:$Q$89</definedName>
    <definedName name="_xlnm.Print_Titles" localSheetId="1">'P2 Presupuesto Ejecutado '!$1:$6</definedName>
    <definedName name="_xlnm.Print_Titles" localSheetId="2">'P3 Presupuesto Apro-Ejecutado'!$1:$6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2" i="4"/>
  <c r="B87" i="3" l="1"/>
  <c r="B86" i="3"/>
  <c r="D50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F8" i="3"/>
  <c r="Q21" i="3"/>
  <c r="D82" i="4" l="1"/>
  <c r="C82" i="4"/>
  <c r="Q71" i="4"/>
  <c r="Q70" i="4"/>
  <c r="Q69" i="4"/>
  <c r="Q68" i="4"/>
  <c r="C68" i="4"/>
  <c r="Q67" i="4"/>
  <c r="Q66" i="4"/>
  <c r="H65" i="4"/>
  <c r="Q65" i="4" s="1"/>
  <c r="G65" i="4"/>
  <c r="F65" i="4"/>
  <c r="E65" i="4"/>
  <c r="C65" i="4"/>
  <c r="Q64" i="4"/>
  <c r="Q63" i="4"/>
  <c r="Q62" i="4"/>
  <c r="Q61" i="4"/>
  <c r="P60" i="4"/>
  <c r="O60" i="4"/>
  <c r="N60" i="4"/>
  <c r="M60" i="4"/>
  <c r="L60" i="4"/>
  <c r="K60" i="4"/>
  <c r="J60" i="4"/>
  <c r="I60" i="4"/>
  <c r="H60" i="4"/>
  <c r="G60" i="4"/>
  <c r="F60" i="4"/>
  <c r="E60" i="4"/>
  <c r="C60" i="4"/>
  <c r="Q59" i="4"/>
  <c r="Q58" i="4"/>
  <c r="Q57" i="4"/>
  <c r="Q56" i="4"/>
  <c r="Q54" i="4"/>
  <c r="Q53" i="4"/>
  <c r="Q52" i="4"/>
  <c r="Q51" i="4"/>
  <c r="P50" i="4"/>
  <c r="O50" i="4"/>
  <c r="N50" i="4"/>
  <c r="M50" i="4"/>
  <c r="L50" i="4"/>
  <c r="K50" i="4"/>
  <c r="J50" i="4"/>
  <c r="I50" i="4"/>
  <c r="H50" i="4"/>
  <c r="G50" i="4"/>
  <c r="F50" i="4"/>
  <c r="E50" i="4"/>
  <c r="C50" i="4"/>
  <c r="Q49" i="4"/>
  <c r="Q48" i="4"/>
  <c r="Q47" i="4"/>
  <c r="Q46" i="4"/>
  <c r="Q45" i="4"/>
  <c r="Q44" i="4"/>
  <c r="Q43" i="4"/>
  <c r="P42" i="4"/>
  <c r="O42" i="4"/>
  <c r="N42" i="4"/>
  <c r="M42" i="4"/>
  <c r="L42" i="4"/>
  <c r="K42" i="4"/>
  <c r="J42" i="4"/>
  <c r="I42" i="4"/>
  <c r="H42" i="4"/>
  <c r="G42" i="4"/>
  <c r="F42" i="4"/>
  <c r="F72" i="4" s="1"/>
  <c r="F84" i="4" s="1"/>
  <c r="E42" i="4"/>
  <c r="Q42" i="4" s="1"/>
  <c r="C42" i="4"/>
  <c r="Q41" i="4"/>
  <c r="Q40" i="4"/>
  <c r="Q39" i="4"/>
  <c r="Q38" i="4"/>
  <c r="Q37" i="4"/>
  <c r="Q36" i="4"/>
  <c r="Q35" i="4"/>
  <c r="P34" i="4"/>
  <c r="O34" i="4"/>
  <c r="N34" i="4"/>
  <c r="M34" i="4"/>
  <c r="L34" i="4"/>
  <c r="K34" i="4"/>
  <c r="J34" i="4"/>
  <c r="I34" i="4"/>
  <c r="H34" i="4"/>
  <c r="E34" i="4"/>
  <c r="C34" i="4"/>
  <c r="Q33" i="4"/>
  <c r="Q32" i="4"/>
  <c r="Q31" i="4"/>
  <c r="Q30" i="4"/>
  <c r="Q29" i="4"/>
  <c r="Q28" i="4"/>
  <c r="Q27" i="4"/>
  <c r="Q26" i="4"/>
  <c r="Q25" i="4"/>
  <c r="P24" i="4"/>
  <c r="O24" i="4"/>
  <c r="N24" i="4"/>
  <c r="M24" i="4"/>
  <c r="L24" i="4"/>
  <c r="K24" i="4"/>
  <c r="J24" i="4"/>
  <c r="I24" i="4"/>
  <c r="H24" i="4"/>
  <c r="E24" i="4"/>
  <c r="C24" i="4"/>
  <c r="Q23" i="4"/>
  <c r="Q22" i="4"/>
  <c r="Q21" i="4"/>
  <c r="Q20" i="4"/>
  <c r="Q19" i="4"/>
  <c r="Q18" i="4"/>
  <c r="Q17" i="4"/>
  <c r="Q16" i="4"/>
  <c r="Q15" i="4"/>
  <c r="P14" i="4"/>
  <c r="O14" i="4"/>
  <c r="O7" i="4" s="1"/>
  <c r="N14" i="4"/>
  <c r="M14" i="4"/>
  <c r="L14" i="4"/>
  <c r="K14" i="4"/>
  <c r="J14" i="4"/>
  <c r="I14" i="4"/>
  <c r="H14" i="4"/>
  <c r="E14" i="4"/>
  <c r="Q14" i="4" s="1"/>
  <c r="C14" i="4"/>
  <c r="Q13" i="4"/>
  <c r="Q12" i="4"/>
  <c r="Q11" i="4"/>
  <c r="Q10" i="4"/>
  <c r="Q9" i="4"/>
  <c r="P8" i="4"/>
  <c r="P7" i="4" s="1"/>
  <c r="O8" i="4"/>
  <c r="N8" i="4"/>
  <c r="M8" i="4"/>
  <c r="L8" i="4"/>
  <c r="K8" i="4"/>
  <c r="J8" i="4"/>
  <c r="I8" i="4"/>
  <c r="I7" i="4" s="1"/>
  <c r="H8" i="4"/>
  <c r="H72" i="4" s="1"/>
  <c r="H84" i="4" s="1"/>
  <c r="E8" i="4"/>
  <c r="C8" i="4"/>
  <c r="J7" i="4"/>
  <c r="D60" i="3"/>
  <c r="D50" i="3"/>
  <c r="C24" i="3"/>
  <c r="C34" i="3"/>
  <c r="C42" i="3"/>
  <c r="Q43" i="3"/>
  <c r="W7" i="3"/>
  <c r="AD7" i="3"/>
  <c r="C8" i="3"/>
  <c r="D8" i="3"/>
  <c r="E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2" i="3"/>
  <c r="Q23" i="3"/>
  <c r="D24" i="3"/>
  <c r="H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H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H50" i="3"/>
  <c r="I50" i="3"/>
  <c r="J50" i="3"/>
  <c r="K50" i="3"/>
  <c r="L50" i="3"/>
  <c r="M50" i="3"/>
  <c r="N50" i="3"/>
  <c r="O50" i="3"/>
  <c r="P50" i="3"/>
  <c r="Q51" i="3"/>
  <c r="Q52" i="3"/>
  <c r="Q53" i="3"/>
  <c r="Q54" i="3"/>
  <c r="Q56" i="3"/>
  <c r="Q57" i="3"/>
  <c r="Q58" i="3"/>
  <c r="Q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1" i="3"/>
  <c r="Q62" i="3"/>
  <c r="Q63" i="3"/>
  <c r="Q64" i="3"/>
  <c r="D65" i="3"/>
  <c r="E65" i="3"/>
  <c r="F65" i="3"/>
  <c r="G65" i="3"/>
  <c r="H65" i="3"/>
  <c r="Q65" i="3"/>
  <c r="Q66" i="3"/>
  <c r="Q67" i="3"/>
  <c r="C68" i="3"/>
  <c r="C65" i="3" s="1"/>
  <c r="Q68" i="3"/>
  <c r="Q69" i="3"/>
  <c r="Q70" i="3"/>
  <c r="Q71" i="3"/>
  <c r="C82" i="3"/>
  <c r="D82" i="3"/>
  <c r="D7" i="3" l="1"/>
  <c r="Q34" i="4"/>
  <c r="N7" i="4"/>
  <c r="J72" i="4"/>
  <c r="J84" i="4" s="1"/>
  <c r="C72" i="4"/>
  <c r="C84" i="4" s="1"/>
  <c r="K72" i="4"/>
  <c r="K84" i="4" s="1"/>
  <c r="Q60" i="4"/>
  <c r="L72" i="4"/>
  <c r="L84" i="4" s="1"/>
  <c r="E72" i="4"/>
  <c r="E84" i="4" s="1"/>
  <c r="M7" i="4"/>
  <c r="K7" i="4"/>
  <c r="Q50" i="4"/>
  <c r="N72" i="4"/>
  <c r="N84" i="4" s="1"/>
  <c r="C7" i="4"/>
  <c r="Q24" i="4"/>
  <c r="AC6" i="3"/>
  <c r="AD6" i="3" s="1"/>
  <c r="Q60" i="3"/>
  <c r="X7" i="3"/>
  <c r="Y7" i="3" s="1"/>
  <c r="Z7" i="3" s="1"/>
  <c r="AA7" i="3" s="1"/>
  <c r="AB7" i="3" s="1"/>
  <c r="E7" i="4"/>
  <c r="O72" i="4"/>
  <c r="O84" i="4" s="1"/>
  <c r="M72" i="4"/>
  <c r="M84" i="4" s="1"/>
  <c r="L7" i="4"/>
  <c r="D84" i="4"/>
  <c r="P72" i="4"/>
  <c r="P84" i="4" s="1"/>
  <c r="Q8" i="4"/>
  <c r="I72" i="4"/>
  <c r="I84" i="4" s="1"/>
  <c r="H7" i="4"/>
  <c r="G72" i="4"/>
  <c r="G84" i="4" s="1"/>
  <c r="G72" i="3"/>
  <c r="G84" i="3" s="1"/>
  <c r="Q50" i="3"/>
  <c r="H72" i="3"/>
  <c r="H84" i="3" s="1"/>
  <c r="I72" i="3"/>
  <c r="I84" i="3" s="1"/>
  <c r="P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Q7" i="4" l="1"/>
  <c r="Q72" i="4"/>
  <c r="Q84" i="4" s="1"/>
  <c r="Q7" i="3"/>
  <c r="Q72" i="3"/>
  <c r="Q84" i="3" s="1"/>
  <c r="B25" i="2" l="1"/>
  <c r="B51" i="2" l="1"/>
  <c r="B9" i="2"/>
  <c r="C61" i="2" l="1"/>
  <c r="C66" i="2"/>
  <c r="B61" i="2" l="1"/>
  <c r="B69" i="2"/>
  <c r="B66" i="2"/>
  <c r="C43" i="2"/>
  <c r="C8" i="2" s="1"/>
  <c r="B15" i="2"/>
  <c r="B35" i="2"/>
  <c r="B43" i="2"/>
  <c r="B8" i="2" l="1"/>
  <c r="B73" i="2" s="1"/>
  <c r="B86" i="2" s="1"/>
  <c r="C73" i="2"/>
  <c r="C86" i="2" s="1"/>
</calcChain>
</file>

<file path=xl/sharedStrings.xml><?xml version="1.0" encoding="utf-8"?>
<sst xmlns="http://schemas.openxmlformats.org/spreadsheetml/2006/main" count="305" uniqueCount="123">
  <si>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</si>
  <si>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</si>
  <si>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</si>
  <si>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</si>
  <si>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</si>
  <si>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</si>
  <si>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</si>
  <si>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</si>
  <si>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</si>
  <si>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</si>
  <si>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</si>
  <si>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</si>
  <si>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</si>
  <si>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</si>
  <si>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</si>
  <si>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</si>
  <si>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</si>
  <si>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</si>
  <si>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</si>
  <si>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</si>
  <si>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</si>
  <si>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</si>
  <si>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</si>
  <si>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</si>
  <si>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</si>
  <si>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</si>
  <si>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</si>
  <si>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</si>
  <si>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</si>
  <si>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</si>
  <si>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</si>
  <si>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</si>
  <si>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</si>
  <si>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</si>
  <si>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</si>
  <si>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</si>
  <si>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</si>
  <si>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</si>
  <si>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</si>
  <si>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</si>
  <si>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</si>
  <si>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</si>
  <si>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</si>
  <si>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</si>
  <si>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</si>
  <si>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</si>
  <si>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</si>
  <si>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</si>
  <si>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</si>
  <si>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</si>
  <si>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</si>
  <si>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</si>
  <si>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</si>
  <si>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</si>
  <si>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</si>
  <si>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</si>
  <si>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</si>
  <si>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</si>
  <si>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</si>
  <si>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</si>
  <si>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</si>
  <si>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</si>
  <si>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</si>
  <si>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</si>
  <si>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</si>
  <si>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</si>
  <si>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</si>
  <si>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</si>
  <si>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</si>
  <si>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</si>
  <si>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</si>
  <si>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</si>
  <si>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</si>
  <si>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</si>
  <si>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</si>
  <si>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</si>
  <si>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</si>
  <si>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</si>
  <si>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</si>
  <si>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</si>
  <si>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</si>
  <si>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</si>
  <si>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</si>
  <si>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</si>
  <si>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</si>
  <si>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</si>
  <si>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</si>
  <si>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</si>
  <si>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</si>
  <si>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</si>
  <si>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</si>
  <si>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</si>
  <si>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</si>
  <si>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</si>
  <si>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</si>
  <si>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</si>
  <si>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</si>
  <si>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</si>
  <si>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</si>
  <si>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</si>
  <si>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</si>
  <si>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</si>
  <si>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</si>
  <si>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</si>
  <si>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</si>
  <si>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</si>
  <si>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</si>
  <si>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</si>
  <si>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</si>
  <si>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</si>
  <si>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</si>
  <si>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</si>
  <si>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</si>
  <si>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</si>
  <si>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</si>
  <si>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</si>
  <si>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Presupuesto Modificado Febrero</t>
  </si>
  <si>
    <t>Fecha de registro: hasta el 28 de Febrero 2025</t>
  </si>
  <si>
    <t>Fecha de imputación: hasta el 28 de Febrero 2025</t>
  </si>
  <si>
    <t>Directora Financera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</si>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</sst>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4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8" fillId="0" borderId="0" xfId="0" applyFont="1"/>
    <xf numFmtId="9" fontId="0" fillId="0" borderId="0" xfId="4" applyFont="1"/>
    <xf numFmtId="0" fontId="7" fillId="0" borderId="0" xfId="0" applyFont="1" applyAlignment="1">
      <alignment horizontal="center"/>
    </xf>
    <xf numFmtId="4" fontId="9" fillId="6" borderId="3" xfId="0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wrapText="1"/>
    </xf>
    <xf numFmtId="43" fontId="10" fillId="0" borderId="6" xfId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right" wrapText="1"/>
    </xf>
    <xf numFmtId="43" fontId="10" fillId="0" borderId="3" xfId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 wrapText="1"/>
    </xf>
    <xf numFmtId="43" fontId="7" fillId="0" borderId="3" xfId="1" applyFont="1" applyBorder="1" applyAlignment="1">
      <alignment horizontal="right" wrapText="1"/>
    </xf>
    <xf numFmtId="43" fontId="7" fillId="0" borderId="3" xfId="1" applyFont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right" vertical="center" wrapText="1"/>
    </xf>
    <xf numFmtId="0" fontId="10" fillId="0" borderId="3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3" fontId="10" fillId="2" borderId="4" xfId="1" applyFont="1" applyFill="1" applyBorder="1" applyAlignment="1">
      <alignment horizontal="right" wrapText="1"/>
    </xf>
    <xf numFmtId="43" fontId="10" fillId="2" borderId="3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vertical="center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right" wrapText="1"/>
    </xf>
    <xf numFmtId="43" fontId="10" fillId="5" borderId="0" xfId="1" applyFont="1" applyFill="1" applyBorder="1" applyAlignment="1">
      <alignment horizontal="right" wrapText="1"/>
    </xf>
    <xf numFmtId="43" fontId="10" fillId="3" borderId="0" xfId="1" applyFont="1" applyFill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4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/>
    <xf numFmtId="43" fontId="11" fillId="6" borderId="3" xfId="1" applyFont="1" applyFill="1" applyBorder="1" applyAlignment="1">
      <alignment horizontal="right" wrapText="1"/>
    </xf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>
      <alignment horizontal="right" wrapText="1"/>
    </xf>
    <xf numFmtId="4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3" borderId="0" xfId="0" applyFont="1" applyFill="1" applyAlignment="1">
      <alignment vertical="center" wrapText="1"/>
    </xf>
    <xf numFmtId="43" fontId="10" fillId="3" borderId="0" xfId="1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43" fontId="10" fillId="2" borderId="2" xfId="1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5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10" fillId="0" borderId="8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43" fontId="7" fillId="0" borderId="0" xfId="1" applyFont="1" applyAlignment="1"/>
    <xf numFmtId="43" fontId="10" fillId="0" borderId="5" xfId="1" applyFont="1" applyBorder="1" applyAlignment="1">
      <alignment horizontal="right" wrapText="1"/>
    </xf>
    <xf numFmtId="43" fontId="10" fillId="0" borderId="3" xfId="1" applyFont="1" applyBorder="1" applyAlignment="1">
      <alignment horizontal="right"/>
    </xf>
    <xf numFmtId="43" fontId="10" fillId="2" borderId="3" xfId="1" applyFont="1" applyFill="1" applyBorder="1" applyAlignment="1">
      <alignment horizontal="right" wrapText="1"/>
    </xf>
    <xf numFmtId="43" fontId="10" fillId="0" borderId="4" xfId="1" applyFont="1" applyBorder="1" applyAlignment="1">
      <alignment horizontal="right" vertical="center" wrapText="1"/>
    </xf>
    <xf numFmtId="4" fontId="0" fillId="0" borderId="3" xfId="0" applyNumberFormat="1" applyBorder="1"/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4</xdr:row>
      <xdr:rowOff>89609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931545</xdr:colOff>
      <xdr:row>1</xdr:row>
      <xdr:rowOff>76200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" y="27432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showWhiteSpace="0" view="pageLayout" zoomScaleNormal="100" workbookViewId="0">
      <selection activeCell="D1" sqref="D1"/>
    </sheetView>
  </sheetViews>
  <sheetFormatPr baseColWidth="10" defaultColWidth="9.140625" defaultRowHeight="15" x14ac:dyDescent="0.25"/>
  <cols>
    <col min="1" max="1" width="85" style="43" customWidth="1"/>
    <col min="2" max="2" width="17.85546875" style="50" bestFit="1" customWidth="1"/>
    <col min="3" max="3" width="17.85546875" style="50" customWidth="1"/>
    <col min="4" max="4" width="13.140625" style="43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94" t="s">
        <v>87</v>
      </c>
      <c r="B1" s="94"/>
      <c r="C1" s="94"/>
      <c r="E1" s="1" t="s">
        <v>38</v>
      </c>
    </row>
    <row r="2" spans="1:6" x14ac:dyDescent="0.25">
      <c r="A2" s="94" t="s">
        <v>93</v>
      </c>
      <c r="B2" s="94"/>
      <c r="C2" s="94"/>
      <c r="E2" s="2" t="s">
        <v>84</v>
      </c>
    </row>
    <row r="3" spans="1:6" x14ac:dyDescent="0.25">
      <c r="A3" s="94" t="s">
        <v>98</v>
      </c>
      <c r="B3" s="94"/>
      <c r="C3" s="94"/>
      <c r="E3" s="2" t="s">
        <v>85</v>
      </c>
    </row>
    <row r="4" spans="1:6" ht="18.75" x14ac:dyDescent="0.3">
      <c r="A4" s="94" t="s">
        <v>86</v>
      </c>
      <c r="B4" s="94"/>
      <c r="C4" s="94"/>
      <c r="E4" s="1" t="s">
        <v>81</v>
      </c>
    </row>
    <row r="5" spans="1:6" x14ac:dyDescent="0.25">
      <c r="A5" s="95" t="s">
        <v>36</v>
      </c>
      <c r="B5" s="95"/>
      <c r="C5" s="95"/>
      <c r="E5" s="2" t="s">
        <v>82</v>
      </c>
    </row>
    <row r="6" spans="1:6" x14ac:dyDescent="0.25">
      <c r="E6" s="2" t="s">
        <v>83</v>
      </c>
    </row>
    <row r="7" spans="1:6" ht="25.5" x14ac:dyDescent="0.25">
      <c r="A7" s="63" t="s">
        <v>0</v>
      </c>
      <c r="B7" s="64" t="s">
        <v>37</v>
      </c>
      <c r="C7" s="64" t="s">
        <v>95</v>
      </c>
    </row>
    <row r="8" spans="1:6" x14ac:dyDescent="0.25">
      <c r="A8" s="65" t="s">
        <v>1</v>
      </c>
      <c r="B8" s="66">
        <f>B9+B15+B25+B35+B43+B51+B61+B66+B69</f>
        <v>340228000</v>
      </c>
      <c r="C8" s="66">
        <f>C9+C15+C25+C35+C43+C51+C61+C66+C69</f>
        <v>411315827.38999999</v>
      </c>
      <c r="E8" s="3"/>
      <c r="F8" s="4"/>
    </row>
    <row r="9" spans="1:6" x14ac:dyDescent="0.25">
      <c r="A9" s="67" t="s">
        <v>2</v>
      </c>
      <c r="B9" s="68">
        <f>B10+B11+B12+B13+B14</f>
        <v>273985980</v>
      </c>
      <c r="C9" s="68">
        <v>277045980</v>
      </c>
      <c r="E9" s="4"/>
    </row>
    <row r="10" spans="1:6" x14ac:dyDescent="0.25">
      <c r="A10" s="69" t="s">
        <v>3</v>
      </c>
      <c r="B10" s="70">
        <v>192497500</v>
      </c>
      <c r="C10" s="70">
        <v>195442500</v>
      </c>
      <c r="E10" s="3"/>
    </row>
    <row r="11" spans="1:6" x14ac:dyDescent="0.25">
      <c r="A11" s="69" t="s">
        <v>4</v>
      </c>
      <c r="B11" s="70">
        <v>40525000</v>
      </c>
      <c r="C11" s="70">
        <v>41465000</v>
      </c>
      <c r="E11" s="4"/>
    </row>
    <row r="12" spans="1:6" x14ac:dyDescent="0.25">
      <c r="A12" s="69" t="s">
        <v>39</v>
      </c>
      <c r="B12" s="70">
        <v>12000000</v>
      </c>
      <c r="C12" s="70">
        <v>12000000</v>
      </c>
      <c r="D12" s="50"/>
    </row>
    <row r="13" spans="1:6" x14ac:dyDescent="0.25">
      <c r="A13" s="69" t="s">
        <v>5</v>
      </c>
      <c r="B13" s="70">
        <v>1680000</v>
      </c>
      <c r="C13" s="70">
        <v>855000</v>
      </c>
    </row>
    <row r="14" spans="1:6" x14ac:dyDescent="0.25">
      <c r="A14" s="69" t="s">
        <v>6</v>
      </c>
      <c r="B14" s="70">
        <v>27283480</v>
      </c>
      <c r="C14" s="70">
        <v>27283480</v>
      </c>
    </row>
    <row r="15" spans="1:6" x14ac:dyDescent="0.25">
      <c r="A15" s="67" t="s">
        <v>7</v>
      </c>
      <c r="B15" s="68">
        <f>B16+B17+B18+B19+B20+B21+B22+B23+B24</f>
        <v>56508000</v>
      </c>
      <c r="C15" s="68">
        <v>98310419.609999999</v>
      </c>
    </row>
    <row r="16" spans="1:6" x14ac:dyDescent="0.25">
      <c r="A16" s="69" t="s">
        <v>8</v>
      </c>
      <c r="B16" s="70">
        <v>8925000</v>
      </c>
      <c r="C16" s="70">
        <v>15325000</v>
      </c>
    </row>
    <row r="17" spans="1:7" x14ac:dyDescent="0.25">
      <c r="A17" s="69" t="s">
        <v>9</v>
      </c>
      <c r="B17" s="70">
        <v>2000000</v>
      </c>
      <c r="C17" s="70">
        <v>4989000</v>
      </c>
    </row>
    <row r="18" spans="1:7" x14ac:dyDescent="0.25">
      <c r="A18" s="69" t="s">
        <v>10</v>
      </c>
      <c r="B18" s="70">
        <v>350000</v>
      </c>
      <c r="C18" s="70">
        <v>1350000</v>
      </c>
    </row>
    <row r="19" spans="1:7" ht="18" customHeight="1" x14ac:dyDescent="0.25">
      <c r="A19" s="69" t="s">
        <v>11</v>
      </c>
      <c r="B19" s="70">
        <v>1050000</v>
      </c>
      <c r="C19" s="70">
        <v>2150000</v>
      </c>
    </row>
    <row r="20" spans="1:7" x14ac:dyDescent="0.25">
      <c r="A20" s="69" t="s">
        <v>12</v>
      </c>
      <c r="B20" s="70">
        <v>8300000</v>
      </c>
      <c r="C20" s="70">
        <v>27421219.609999999</v>
      </c>
      <c r="G20" s="7"/>
    </row>
    <row r="21" spans="1:7" x14ac:dyDescent="0.25">
      <c r="A21" s="69" t="s">
        <v>13</v>
      </c>
      <c r="B21" s="70">
        <v>6500000</v>
      </c>
      <c r="C21" s="70">
        <v>9900000</v>
      </c>
    </row>
    <row r="22" spans="1:7" ht="25.5" x14ac:dyDescent="0.25">
      <c r="A22" s="69" t="s">
        <v>14</v>
      </c>
      <c r="B22" s="70">
        <v>1850000</v>
      </c>
      <c r="C22" s="70">
        <v>1850000</v>
      </c>
      <c r="G22" s="7"/>
    </row>
    <row r="23" spans="1:7" x14ac:dyDescent="0.25">
      <c r="A23" s="69" t="s">
        <v>15</v>
      </c>
      <c r="B23" s="70">
        <v>22133000</v>
      </c>
      <c r="C23" s="70">
        <v>25425200</v>
      </c>
    </row>
    <row r="24" spans="1:7" x14ac:dyDescent="0.25">
      <c r="A24" s="69" t="s">
        <v>40</v>
      </c>
      <c r="B24" s="70">
        <v>5400000</v>
      </c>
      <c r="C24" s="70">
        <v>9900000</v>
      </c>
      <c r="G24" s="7"/>
    </row>
    <row r="25" spans="1:7" x14ac:dyDescent="0.25">
      <c r="A25" s="67" t="s">
        <v>16</v>
      </c>
      <c r="B25" s="68">
        <f>B26+B27+B28+B29+B30+B31+B32+B34+B33</f>
        <v>7034020</v>
      </c>
      <c r="C25" s="68">
        <v>16279427.779999999</v>
      </c>
    </row>
    <row r="26" spans="1:7" x14ac:dyDescent="0.25">
      <c r="A26" s="69" t="s">
        <v>17</v>
      </c>
      <c r="B26" s="70">
        <v>150000</v>
      </c>
      <c r="C26" s="70">
        <v>810000</v>
      </c>
    </row>
    <row r="27" spans="1:7" x14ac:dyDescent="0.25">
      <c r="A27" s="69" t="s">
        <v>18</v>
      </c>
      <c r="B27" s="70">
        <v>0</v>
      </c>
      <c r="C27" s="70">
        <v>0</v>
      </c>
    </row>
    <row r="28" spans="1:7" x14ac:dyDescent="0.25">
      <c r="A28" s="69" t="s">
        <v>19</v>
      </c>
      <c r="B28" s="70">
        <v>600000</v>
      </c>
      <c r="C28" s="70">
        <v>900000</v>
      </c>
    </row>
    <row r="29" spans="1:7" x14ac:dyDescent="0.25">
      <c r="A29" s="69" t="s">
        <v>20</v>
      </c>
      <c r="B29" s="70">
        <v>30000</v>
      </c>
      <c r="C29" s="70">
        <v>30000</v>
      </c>
    </row>
    <row r="30" spans="1:7" x14ac:dyDescent="0.25">
      <c r="A30" s="69" t="s">
        <v>21</v>
      </c>
      <c r="B30" s="70">
        <v>50000</v>
      </c>
      <c r="C30" s="70">
        <v>170000</v>
      </c>
    </row>
    <row r="31" spans="1:7" x14ac:dyDescent="0.25">
      <c r="A31" s="69" t="s">
        <v>22</v>
      </c>
      <c r="B31" s="70">
        <v>100000</v>
      </c>
      <c r="C31" s="70">
        <v>300000</v>
      </c>
    </row>
    <row r="32" spans="1:7" x14ac:dyDescent="0.25">
      <c r="A32" s="69" t="s">
        <v>23</v>
      </c>
      <c r="B32" s="70">
        <v>5450000</v>
      </c>
      <c r="C32" s="70">
        <v>8207607.7800000003</v>
      </c>
    </row>
    <row r="33" spans="1:3" x14ac:dyDescent="0.25">
      <c r="A33" s="69" t="s">
        <v>41</v>
      </c>
      <c r="B33" s="70">
        <v>0</v>
      </c>
      <c r="C33" s="70">
        <v>0</v>
      </c>
    </row>
    <row r="34" spans="1:3" x14ac:dyDescent="0.25">
      <c r="A34" s="69" t="s">
        <v>24</v>
      </c>
      <c r="B34" s="70">
        <v>654020</v>
      </c>
      <c r="C34" s="70">
        <v>5861820</v>
      </c>
    </row>
    <row r="35" spans="1:3" x14ac:dyDescent="0.25">
      <c r="A35" s="67" t="s">
        <v>25</v>
      </c>
      <c r="B35" s="68">
        <f>B36+B37+B38+B39+B40+B41+B42</f>
        <v>2700000</v>
      </c>
      <c r="C35" s="68">
        <v>2960000</v>
      </c>
    </row>
    <row r="36" spans="1:3" x14ac:dyDescent="0.25">
      <c r="A36" s="69" t="s">
        <v>26</v>
      </c>
      <c r="B36" s="70">
        <v>200000</v>
      </c>
      <c r="C36" s="70">
        <v>460000</v>
      </c>
    </row>
    <row r="37" spans="1:3" x14ac:dyDescent="0.25">
      <c r="A37" s="69" t="s">
        <v>42</v>
      </c>
      <c r="B37" s="70">
        <v>0</v>
      </c>
      <c r="C37" s="70">
        <v>0</v>
      </c>
    </row>
    <row r="38" spans="1:3" x14ac:dyDescent="0.25">
      <c r="A38" s="69" t="s">
        <v>43</v>
      </c>
      <c r="B38" s="70">
        <v>0</v>
      </c>
      <c r="C38" s="70">
        <v>0</v>
      </c>
    </row>
    <row r="39" spans="1:3" x14ac:dyDescent="0.25">
      <c r="A39" s="69" t="s">
        <v>44</v>
      </c>
      <c r="B39" s="70">
        <v>0</v>
      </c>
      <c r="C39" s="70">
        <v>0</v>
      </c>
    </row>
    <row r="40" spans="1:3" x14ac:dyDescent="0.25">
      <c r="A40" s="69" t="s">
        <v>45</v>
      </c>
      <c r="B40" s="70">
        <v>0</v>
      </c>
      <c r="C40" s="70">
        <v>0</v>
      </c>
    </row>
    <row r="41" spans="1:3" x14ac:dyDescent="0.25">
      <c r="A41" s="69" t="s">
        <v>27</v>
      </c>
      <c r="B41" s="70">
        <v>2500000</v>
      </c>
      <c r="C41" s="70">
        <v>2500000</v>
      </c>
    </row>
    <row r="42" spans="1:3" x14ac:dyDescent="0.25">
      <c r="A42" s="69" t="s">
        <v>46</v>
      </c>
      <c r="B42" s="70">
        <v>0</v>
      </c>
      <c r="C42" s="70">
        <v>0</v>
      </c>
    </row>
    <row r="43" spans="1:3" x14ac:dyDescent="0.25">
      <c r="A43" s="67" t="s">
        <v>47</v>
      </c>
      <c r="B43" s="68">
        <f>SUM(B44:B50)</f>
        <v>0</v>
      </c>
      <c r="C43" s="68">
        <f>SUM(C44:C50)</f>
        <v>0</v>
      </c>
    </row>
    <row r="44" spans="1:3" x14ac:dyDescent="0.25">
      <c r="A44" s="69" t="s">
        <v>48</v>
      </c>
      <c r="B44" s="70">
        <v>0</v>
      </c>
      <c r="C44" s="70">
        <v>0</v>
      </c>
    </row>
    <row r="45" spans="1:3" x14ac:dyDescent="0.25">
      <c r="A45" s="69" t="s">
        <v>49</v>
      </c>
      <c r="B45" s="70">
        <v>0</v>
      </c>
      <c r="C45" s="70">
        <v>0</v>
      </c>
    </row>
    <row r="46" spans="1:3" x14ac:dyDescent="0.25">
      <c r="A46" s="69" t="s">
        <v>50</v>
      </c>
      <c r="B46" s="70">
        <v>0</v>
      </c>
      <c r="C46" s="70">
        <v>0</v>
      </c>
    </row>
    <row r="47" spans="1:3" x14ac:dyDescent="0.25">
      <c r="A47" s="69" t="s">
        <v>51</v>
      </c>
      <c r="B47" s="70">
        <v>0</v>
      </c>
      <c r="C47" s="70">
        <v>0</v>
      </c>
    </row>
    <row r="48" spans="1:3" x14ac:dyDescent="0.25">
      <c r="A48" s="69" t="s">
        <v>52</v>
      </c>
      <c r="B48" s="70">
        <v>0</v>
      </c>
      <c r="C48" s="70">
        <v>0</v>
      </c>
    </row>
    <row r="49" spans="1:3" x14ac:dyDescent="0.25">
      <c r="A49" s="69" t="s">
        <v>53</v>
      </c>
      <c r="B49" s="70">
        <v>0</v>
      </c>
      <c r="C49" s="70">
        <v>0</v>
      </c>
    </row>
    <row r="50" spans="1:3" x14ac:dyDescent="0.25">
      <c r="A50" s="69" t="s">
        <v>54</v>
      </c>
      <c r="B50" s="70">
        <v>0</v>
      </c>
      <c r="C50" s="70">
        <v>0</v>
      </c>
    </row>
    <row r="51" spans="1:3" x14ac:dyDescent="0.25">
      <c r="A51" s="67" t="s">
        <v>28</v>
      </c>
      <c r="B51" s="68">
        <f>B52+B53+B54+B55+B56+B57+B58+B59+B60</f>
        <v>0</v>
      </c>
      <c r="C51" s="68">
        <v>16720000</v>
      </c>
    </row>
    <row r="52" spans="1:3" x14ac:dyDescent="0.25">
      <c r="A52" s="69" t="s">
        <v>29</v>
      </c>
      <c r="B52" s="70">
        <v>0</v>
      </c>
      <c r="C52" s="70">
        <v>1830000</v>
      </c>
    </row>
    <row r="53" spans="1:3" x14ac:dyDescent="0.25">
      <c r="A53" s="69" t="s">
        <v>30</v>
      </c>
      <c r="B53" s="70">
        <v>0</v>
      </c>
      <c r="C53" s="70">
        <v>0</v>
      </c>
    </row>
    <row r="54" spans="1:3" x14ac:dyDescent="0.25">
      <c r="A54" s="69" t="s">
        <v>31</v>
      </c>
      <c r="B54" s="70">
        <v>0</v>
      </c>
      <c r="C54" s="70">
        <v>0</v>
      </c>
    </row>
    <row r="55" spans="1:3" x14ac:dyDescent="0.25">
      <c r="A55" s="69" t="s">
        <v>32</v>
      </c>
      <c r="B55" s="70">
        <v>0</v>
      </c>
      <c r="C55" s="70">
        <v>0</v>
      </c>
    </row>
    <row r="56" spans="1:3" x14ac:dyDescent="0.25">
      <c r="A56" s="69" t="s">
        <v>33</v>
      </c>
      <c r="B56" s="70">
        <v>0</v>
      </c>
      <c r="C56" s="70">
        <v>650000</v>
      </c>
    </row>
    <row r="57" spans="1:3" x14ac:dyDescent="0.25">
      <c r="A57" s="69" t="s">
        <v>55</v>
      </c>
      <c r="B57" s="70">
        <v>0</v>
      </c>
      <c r="C57" s="70">
        <v>0</v>
      </c>
    </row>
    <row r="58" spans="1:3" x14ac:dyDescent="0.25">
      <c r="A58" s="69" t="s">
        <v>56</v>
      </c>
      <c r="B58" s="70">
        <v>0</v>
      </c>
      <c r="C58" s="70">
        <v>0</v>
      </c>
    </row>
    <row r="59" spans="1:3" x14ac:dyDescent="0.25">
      <c r="A59" s="69" t="s">
        <v>34</v>
      </c>
      <c r="B59" s="70">
        <v>0</v>
      </c>
      <c r="C59" s="70">
        <v>0</v>
      </c>
    </row>
    <row r="60" spans="1:3" x14ac:dyDescent="0.25">
      <c r="A60" s="69" t="s">
        <v>57</v>
      </c>
      <c r="B60" s="70">
        <v>0</v>
      </c>
      <c r="C60" s="70">
        <v>14240000</v>
      </c>
    </row>
    <row r="61" spans="1:3" x14ac:dyDescent="0.25">
      <c r="A61" s="67" t="s">
        <v>58</v>
      </c>
      <c r="B61" s="68">
        <f>B62+B63+B65+B64</f>
        <v>0</v>
      </c>
      <c r="C61" s="68">
        <f>C62+C63+C65+C64</f>
        <v>0</v>
      </c>
    </row>
    <row r="62" spans="1:3" x14ac:dyDescent="0.25">
      <c r="A62" s="69" t="s">
        <v>59</v>
      </c>
      <c r="B62" s="70">
        <v>0</v>
      </c>
      <c r="C62" s="70">
        <v>0</v>
      </c>
    </row>
    <row r="63" spans="1:3" x14ac:dyDescent="0.25">
      <c r="A63" s="69" t="s">
        <v>60</v>
      </c>
      <c r="B63" s="70">
        <v>0</v>
      </c>
      <c r="C63" s="70">
        <v>0</v>
      </c>
    </row>
    <row r="64" spans="1:3" x14ac:dyDescent="0.25">
      <c r="A64" s="69" t="s">
        <v>61</v>
      </c>
      <c r="B64" s="70">
        <v>0</v>
      </c>
      <c r="C64" s="70">
        <v>0</v>
      </c>
    </row>
    <row r="65" spans="1:4" ht="25.5" x14ac:dyDescent="0.25">
      <c r="A65" s="69" t="s">
        <v>62</v>
      </c>
      <c r="B65" s="70">
        <v>0</v>
      </c>
      <c r="C65" s="70">
        <v>0</v>
      </c>
    </row>
    <row r="66" spans="1:4" x14ac:dyDescent="0.25">
      <c r="A66" s="67" t="s">
        <v>63</v>
      </c>
      <c r="B66" s="68">
        <f>B67+B68+B69+B70+B71+B72</f>
        <v>0</v>
      </c>
      <c r="C66" s="68">
        <f>C67+C68+C69+C70+C71+C72</f>
        <v>0</v>
      </c>
      <c r="D66" s="71"/>
    </row>
    <row r="67" spans="1:4" x14ac:dyDescent="0.25">
      <c r="A67" s="69" t="s">
        <v>64</v>
      </c>
      <c r="B67" s="70">
        <v>0</v>
      </c>
      <c r="C67" s="70">
        <v>0</v>
      </c>
    </row>
    <row r="68" spans="1:4" x14ac:dyDescent="0.25">
      <c r="A68" s="69" t="s">
        <v>65</v>
      </c>
      <c r="B68" s="70">
        <v>0</v>
      </c>
      <c r="C68" s="70">
        <v>0</v>
      </c>
    </row>
    <row r="69" spans="1:4" x14ac:dyDescent="0.25">
      <c r="A69" s="67" t="s">
        <v>66</v>
      </c>
      <c r="B69" s="68">
        <f>B72+B71+B70</f>
        <v>0</v>
      </c>
      <c r="C69" s="70">
        <v>0</v>
      </c>
    </row>
    <row r="70" spans="1:4" x14ac:dyDescent="0.25">
      <c r="A70" s="69" t="s">
        <v>67</v>
      </c>
      <c r="B70" s="70">
        <v>0</v>
      </c>
      <c r="C70" s="70">
        <v>0</v>
      </c>
    </row>
    <row r="71" spans="1:4" x14ac:dyDescent="0.25">
      <c r="A71" s="69" t="s">
        <v>68</v>
      </c>
      <c r="B71" s="70">
        <v>0</v>
      </c>
      <c r="C71" s="70">
        <v>0</v>
      </c>
    </row>
    <row r="72" spans="1:4" x14ac:dyDescent="0.25">
      <c r="A72" s="69" t="s">
        <v>69</v>
      </c>
      <c r="B72" s="70">
        <v>0</v>
      </c>
      <c r="C72" s="70">
        <v>0</v>
      </c>
    </row>
    <row r="73" spans="1:4" x14ac:dyDescent="0.25">
      <c r="A73" s="72" t="s">
        <v>35</v>
      </c>
      <c r="B73" s="73">
        <f>B8</f>
        <v>340228000</v>
      </c>
      <c r="C73" s="73">
        <f>C8</f>
        <v>411315827.38999999</v>
      </c>
    </row>
    <row r="74" spans="1:4" x14ac:dyDescent="0.25">
      <c r="A74" s="74"/>
      <c r="B74" s="70"/>
    </row>
    <row r="75" spans="1:4" x14ac:dyDescent="0.25">
      <c r="A75" s="65" t="s">
        <v>70</v>
      </c>
      <c r="B75" s="75"/>
      <c r="C75" s="75"/>
    </row>
    <row r="76" spans="1:4" x14ac:dyDescent="0.25">
      <c r="A76" s="67" t="s">
        <v>71</v>
      </c>
      <c r="B76" s="70">
        <v>0</v>
      </c>
      <c r="C76" s="70">
        <v>0</v>
      </c>
    </row>
    <row r="77" spans="1:4" x14ac:dyDescent="0.25">
      <c r="A77" s="69" t="s">
        <v>72</v>
      </c>
      <c r="B77" s="70">
        <v>0</v>
      </c>
      <c r="C77" s="70">
        <v>0</v>
      </c>
    </row>
    <row r="78" spans="1:4" x14ac:dyDescent="0.25">
      <c r="A78" s="69" t="s">
        <v>73</v>
      </c>
      <c r="B78" s="70">
        <v>0</v>
      </c>
      <c r="C78" s="70">
        <v>0</v>
      </c>
    </row>
    <row r="79" spans="1:4" x14ac:dyDescent="0.25">
      <c r="A79" s="67" t="s">
        <v>74</v>
      </c>
      <c r="B79" s="70">
        <v>0</v>
      </c>
      <c r="C79" s="70">
        <v>0</v>
      </c>
    </row>
    <row r="80" spans="1:4" x14ac:dyDescent="0.25">
      <c r="A80" s="69" t="s">
        <v>75</v>
      </c>
      <c r="B80" s="70">
        <v>0</v>
      </c>
      <c r="C80" s="70">
        <v>0</v>
      </c>
    </row>
    <row r="81" spans="1:10" x14ac:dyDescent="0.25">
      <c r="A81" s="69" t="s">
        <v>76</v>
      </c>
      <c r="B81" s="70">
        <v>0</v>
      </c>
      <c r="C81" s="70">
        <v>0</v>
      </c>
    </row>
    <row r="82" spans="1:10" x14ac:dyDescent="0.25">
      <c r="A82" s="67" t="s">
        <v>77</v>
      </c>
      <c r="B82" s="70">
        <v>0</v>
      </c>
      <c r="C82" s="70">
        <v>0</v>
      </c>
    </row>
    <row r="83" spans="1:10" x14ac:dyDescent="0.25">
      <c r="A83" s="69" t="s">
        <v>78</v>
      </c>
      <c r="B83" s="70">
        <v>0</v>
      </c>
      <c r="C83" s="70">
        <v>0</v>
      </c>
    </row>
    <row r="84" spans="1:10" x14ac:dyDescent="0.25">
      <c r="A84" s="72" t="s">
        <v>79</v>
      </c>
      <c r="B84" s="76">
        <v>0</v>
      </c>
      <c r="C84" s="76">
        <v>0</v>
      </c>
    </row>
    <row r="86" spans="1:10" x14ac:dyDescent="0.25">
      <c r="A86" s="45" t="s">
        <v>80</v>
      </c>
      <c r="B86" s="77">
        <f>B73+B84</f>
        <v>340228000</v>
      </c>
      <c r="C86" s="78">
        <f>C73+C84</f>
        <v>411315827.38999999</v>
      </c>
    </row>
    <row r="87" spans="1:10" x14ac:dyDescent="0.25">
      <c r="A87" s="43" t="s">
        <v>96</v>
      </c>
      <c r="D87" s="53"/>
    </row>
    <row r="88" spans="1:10" x14ac:dyDescent="0.25">
      <c r="A88" s="79" t="s">
        <v>120</v>
      </c>
      <c r="D88" s="53"/>
    </row>
    <row r="89" spans="1:10" ht="26.25" x14ac:dyDescent="0.25">
      <c r="A89" s="80" t="s">
        <v>121</v>
      </c>
      <c r="D89" s="53"/>
    </row>
    <row r="90" spans="1:10" ht="51.75" x14ac:dyDescent="0.25">
      <c r="A90" s="81" t="s">
        <v>122</v>
      </c>
      <c r="D90" s="53"/>
    </row>
    <row r="92" spans="1:10" ht="14.25" customHeight="1" x14ac:dyDescent="0.25"/>
    <row r="93" spans="1:10" ht="15.75" thickBot="1" x14ac:dyDescent="0.3">
      <c r="A93" s="43" t="s">
        <v>91</v>
      </c>
      <c r="B93" s="82"/>
      <c r="C93" s="82"/>
    </row>
    <row r="94" spans="1:10" x14ac:dyDescent="0.25">
      <c r="A94" s="83" t="s">
        <v>88</v>
      </c>
      <c r="B94" s="91" t="s">
        <v>97</v>
      </c>
      <c r="C94" s="91"/>
      <c r="G94" s="5"/>
      <c r="H94" s="6"/>
      <c r="I94" s="6"/>
      <c r="J94" s="6"/>
    </row>
    <row r="95" spans="1:10" x14ac:dyDescent="0.25">
      <c r="A95" s="83" t="s">
        <v>89</v>
      </c>
      <c r="B95" s="92" t="s">
        <v>119</v>
      </c>
      <c r="C95" s="92"/>
      <c r="G95" s="5"/>
      <c r="H95" s="5"/>
      <c r="I95" s="5"/>
      <c r="J95" s="5"/>
    </row>
    <row r="96" spans="1:10" x14ac:dyDescent="0.25">
      <c r="A96" s="15"/>
      <c r="E96" s="5"/>
      <c r="F96" s="5"/>
      <c r="G96" s="5"/>
      <c r="H96" s="5"/>
      <c r="I96" s="5"/>
      <c r="J96" s="5"/>
    </row>
    <row r="97" spans="1:10" x14ac:dyDescent="0.25">
      <c r="A97" s="15"/>
      <c r="E97" s="5"/>
      <c r="F97" s="5"/>
      <c r="G97" s="5"/>
      <c r="H97" s="5"/>
      <c r="I97" s="5"/>
      <c r="J97" s="5"/>
    </row>
    <row r="98" spans="1:10" x14ac:dyDescent="0.25">
      <c r="A98" s="84" t="s">
        <v>92</v>
      </c>
      <c r="B98" s="85"/>
      <c r="C98" s="85"/>
      <c r="E98" s="5"/>
      <c r="F98" s="5"/>
      <c r="G98" s="5"/>
      <c r="H98" s="5"/>
      <c r="I98" s="5"/>
      <c r="J98" s="5"/>
    </row>
    <row r="99" spans="1:10" x14ac:dyDescent="0.25">
      <c r="A99" s="93" t="s">
        <v>94</v>
      </c>
      <c r="B99" s="93"/>
      <c r="E99" s="5"/>
      <c r="F99" s="5"/>
      <c r="G99" s="5"/>
      <c r="H99" s="5"/>
      <c r="I99" s="5"/>
      <c r="J99" s="5"/>
    </row>
    <row r="100" spans="1:10" x14ac:dyDescent="0.25">
      <c r="A100" s="93" t="s">
        <v>90</v>
      </c>
      <c r="B100" s="9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ignoredErrors>
    <ignoredError sqref="C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D58" sqref="D58"/>
    </sheetView>
  </sheetViews>
  <sheetFormatPr baseColWidth="10" defaultColWidth="9.140625" defaultRowHeight="15" x14ac:dyDescent="0.25"/>
  <cols>
    <col min="1" max="1" width="1.140625" customWidth="1"/>
    <col min="2" max="2" width="58.7109375" style="43" customWidth="1"/>
    <col min="3" max="4" width="16.140625" style="43" bestFit="1" customWidth="1"/>
    <col min="5" max="5" width="15.140625" style="43" bestFit="1" customWidth="1"/>
    <col min="6" max="6" width="15.140625" style="54" bestFit="1" customWidth="1"/>
    <col min="7" max="7" width="16.42578125" style="43" customWidth="1"/>
    <col min="8" max="8" width="2.140625" style="43" hidden="1" customWidth="1"/>
    <col min="9" max="9" width="4.7109375" style="43" hidden="1" customWidth="1"/>
    <col min="10" max="11" width="4.28515625" style="43" hidden="1" customWidth="1"/>
    <col min="12" max="12" width="6" style="43" hidden="1" customWidth="1"/>
    <col min="13" max="13" width="9.7109375" style="43" hidden="1" customWidth="1"/>
    <col min="14" max="14" width="6.28515625" style="43" hidden="1" customWidth="1"/>
    <col min="15" max="15" width="9.7109375" style="43" hidden="1" customWidth="1"/>
    <col min="16" max="16" width="3.85546875" style="43" hidden="1" customWidth="1"/>
    <col min="17" max="17" width="15.140625" style="52" customWidth="1"/>
    <col min="19" max="19" width="8.7109375" customWidth="1"/>
    <col min="21" max="28" width="6" bestFit="1" customWidth="1"/>
    <col min="29" max="30" width="7" bestFit="1" customWidth="1"/>
  </cols>
  <sheetData>
    <row r="1" spans="1:30" x14ac:dyDescent="0.25">
      <c r="A1" s="8"/>
      <c r="B1" s="96" t="s">
        <v>87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S1" s="2" t="s">
        <v>115</v>
      </c>
    </row>
    <row r="2" spans="1:30" x14ac:dyDescent="0.25">
      <c r="A2" s="8"/>
      <c r="B2" s="97" t="s">
        <v>93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S2" s="2"/>
    </row>
    <row r="3" spans="1:30" x14ac:dyDescent="0.25">
      <c r="A3" s="8"/>
      <c r="B3" s="97" t="s">
        <v>98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S3" s="2"/>
    </row>
    <row r="4" spans="1:30" x14ac:dyDescent="0.25">
      <c r="A4" s="8"/>
      <c r="B4" s="96" t="s">
        <v>114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S4" s="2"/>
    </row>
    <row r="5" spans="1:30" ht="42.6" customHeight="1" x14ac:dyDescent="0.25">
      <c r="A5" s="8"/>
      <c r="B5" s="15"/>
      <c r="C5" s="15"/>
      <c r="D5" s="15"/>
      <c r="E5" s="98" t="s">
        <v>113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15"/>
      <c r="Q5" s="15"/>
      <c r="S5" s="2"/>
    </row>
    <row r="6" spans="1:30" ht="67.900000000000006" customHeight="1" x14ac:dyDescent="0.25">
      <c r="A6" s="8"/>
      <c r="B6" s="17" t="s">
        <v>0</v>
      </c>
      <c r="C6" s="18" t="s">
        <v>37</v>
      </c>
      <c r="D6" s="19" t="s">
        <v>116</v>
      </c>
      <c r="E6" s="18" t="s">
        <v>112</v>
      </c>
      <c r="F6" s="18" t="s">
        <v>111</v>
      </c>
      <c r="G6" s="18" t="s">
        <v>110</v>
      </c>
      <c r="H6" s="18" t="s">
        <v>109</v>
      </c>
      <c r="I6" s="18" t="s">
        <v>108</v>
      </c>
      <c r="J6" s="18" t="s">
        <v>107</v>
      </c>
      <c r="K6" s="18" t="s">
        <v>106</v>
      </c>
      <c r="L6" s="18" t="s">
        <v>105</v>
      </c>
      <c r="M6" s="18" t="s">
        <v>104</v>
      </c>
      <c r="N6" s="18" t="s">
        <v>103</v>
      </c>
      <c r="O6" s="18" t="s">
        <v>102</v>
      </c>
      <c r="P6" s="18" t="s">
        <v>101</v>
      </c>
      <c r="Q6" s="20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1" t="s">
        <v>1</v>
      </c>
      <c r="C7" s="22">
        <f t="shared" ref="C7:Q7" si="0">C8+C14+C24+C34+C42+C50+C60+C65+C68</f>
        <v>340228000</v>
      </c>
      <c r="D7" s="23">
        <f>D8+D14+D24+D34+D42+D50+D60+D65+D68</f>
        <v>394595827.38999999</v>
      </c>
      <c r="E7" s="24">
        <v>21517475.32</v>
      </c>
      <c r="F7" s="24">
        <v>26140172.390000001</v>
      </c>
      <c r="G7" s="90">
        <v>33636979.82</v>
      </c>
      <c r="H7" s="89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81294627.530000001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1" t="s">
        <v>2</v>
      </c>
      <c r="C8" s="57">
        <f t="shared" ref="C8:P8" si="2">C9+C10+C11+C12+C13</f>
        <v>273985980</v>
      </c>
      <c r="D8" s="57">
        <f t="shared" si="2"/>
        <v>277045980</v>
      </c>
      <c r="E8" s="57">
        <f t="shared" si="2"/>
        <v>16953261.050000001</v>
      </c>
      <c r="F8" s="57">
        <f t="shared" si="2"/>
        <v>18221357.129999999</v>
      </c>
      <c r="G8" s="90">
        <v>17975823.18</v>
      </c>
      <c r="H8" s="26">
        <f t="shared" si="2"/>
        <v>0</v>
      </c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7">
        <f t="shared" si="2"/>
        <v>0</v>
      </c>
      <c r="P8" s="27">
        <f t="shared" si="2"/>
        <v>0</v>
      </c>
      <c r="Q8" s="57">
        <f t="shared" ref="Q8:Q54" si="3">E8+F8+G8+H8+I8+J8+K8+L8+M8+N8+O8+P8</f>
        <v>53150441.359999999</v>
      </c>
      <c r="U8" s="14"/>
    </row>
    <row r="9" spans="1:30" ht="13.5" customHeight="1" x14ac:dyDescent="0.25">
      <c r="A9" s="8"/>
      <c r="B9" s="28" t="s">
        <v>3</v>
      </c>
      <c r="C9" s="29">
        <v>192497500</v>
      </c>
      <c r="D9" s="29">
        <v>195442500</v>
      </c>
      <c r="E9" s="58">
        <v>14159000</v>
      </c>
      <c r="F9" s="58">
        <v>14204000</v>
      </c>
      <c r="G9" s="7">
        <v>14444099.859999999</v>
      </c>
      <c r="H9" s="29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f t="shared" si="3"/>
        <v>42807099.859999999</v>
      </c>
    </row>
    <row r="10" spans="1:30" ht="13.5" customHeight="1" x14ac:dyDescent="0.25">
      <c r="A10" s="8"/>
      <c r="B10" s="28" t="s">
        <v>4</v>
      </c>
      <c r="C10" s="29">
        <v>40525000</v>
      </c>
      <c r="D10" s="29">
        <v>41465000</v>
      </c>
      <c r="E10" s="58">
        <v>698400</v>
      </c>
      <c r="F10" s="58">
        <v>706942.23</v>
      </c>
      <c r="G10" s="90">
        <v>723510.52</v>
      </c>
      <c r="H10" s="29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1">
        <f t="shared" si="3"/>
        <v>2128852.75</v>
      </c>
    </row>
    <row r="11" spans="1:30" x14ac:dyDescent="0.25">
      <c r="A11" s="8"/>
      <c r="B11" s="28" t="s">
        <v>39</v>
      </c>
      <c r="C11" s="29">
        <v>12000000</v>
      </c>
      <c r="D11" s="29">
        <v>12000000</v>
      </c>
      <c r="E11" s="59">
        <v>0</v>
      </c>
      <c r="F11" s="59">
        <v>1193031.8400000001</v>
      </c>
      <c r="G11" s="90">
        <v>692384.55</v>
      </c>
      <c r="H11" s="29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f t="shared" si="3"/>
        <v>1885416.3900000001</v>
      </c>
    </row>
    <row r="12" spans="1:30" x14ac:dyDescent="0.25">
      <c r="A12" s="8"/>
      <c r="B12" s="28" t="s">
        <v>5</v>
      </c>
      <c r="C12" s="29">
        <v>1680000</v>
      </c>
      <c r="D12" s="29">
        <v>855000</v>
      </c>
      <c r="E12" s="59">
        <v>0</v>
      </c>
      <c r="F12" s="59">
        <v>15000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f t="shared" si="3"/>
        <v>15000</v>
      </c>
    </row>
    <row r="13" spans="1:30" x14ac:dyDescent="0.25">
      <c r="A13" s="8"/>
      <c r="B13" s="28" t="s">
        <v>6</v>
      </c>
      <c r="C13" s="30">
        <v>27283480</v>
      </c>
      <c r="D13" s="30">
        <v>27283480</v>
      </c>
      <c r="E13" s="58">
        <v>2095861.05</v>
      </c>
      <c r="F13" s="58">
        <v>2102383.06</v>
      </c>
      <c r="G13" s="90">
        <v>2115828.25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f t="shared" si="3"/>
        <v>6314072.3600000003</v>
      </c>
    </row>
    <row r="14" spans="1:30" ht="13.5" customHeight="1" x14ac:dyDescent="0.25">
      <c r="A14" s="8"/>
      <c r="B14" s="21" t="s">
        <v>7</v>
      </c>
      <c r="C14" s="57">
        <f t="shared" ref="C14:P14" si="4">C15+C16+C17+C18+C19+C20+C21+C22+C23</f>
        <v>56508000</v>
      </c>
      <c r="D14" s="57">
        <f t="shared" si="4"/>
        <v>98310419.609999999</v>
      </c>
      <c r="E14" s="57">
        <f t="shared" si="4"/>
        <v>4564214.2700000005</v>
      </c>
      <c r="F14" s="57">
        <v>6831753.7599999998</v>
      </c>
      <c r="G14" s="7">
        <v>9383982.4199999999</v>
      </c>
      <c r="H14" s="26">
        <f t="shared" si="4"/>
        <v>0</v>
      </c>
      <c r="I14" s="26">
        <f t="shared" si="4"/>
        <v>0</v>
      </c>
      <c r="J14" s="26">
        <f t="shared" si="4"/>
        <v>0</v>
      </c>
      <c r="K14" s="26">
        <f t="shared" si="4"/>
        <v>0</v>
      </c>
      <c r="L14" s="26">
        <f t="shared" si="4"/>
        <v>0</v>
      </c>
      <c r="M14" s="26">
        <f t="shared" si="4"/>
        <v>0</v>
      </c>
      <c r="N14" s="26">
        <f t="shared" si="4"/>
        <v>0</v>
      </c>
      <c r="O14" s="27">
        <f t="shared" si="4"/>
        <v>0</v>
      </c>
      <c r="P14" s="27">
        <f t="shared" si="4"/>
        <v>0</v>
      </c>
      <c r="Q14" s="57">
        <f t="shared" si="3"/>
        <v>20779950.450000003</v>
      </c>
    </row>
    <row r="15" spans="1:30" ht="13.5" customHeight="1" x14ac:dyDescent="0.25">
      <c r="A15" s="8"/>
      <c r="B15" s="28" t="s">
        <v>8</v>
      </c>
      <c r="C15" s="29">
        <v>8925000</v>
      </c>
      <c r="D15" s="29">
        <v>15325000</v>
      </c>
      <c r="E15" s="58">
        <v>1512017.22</v>
      </c>
      <c r="F15" s="58">
        <v>858795.51</v>
      </c>
      <c r="G15" s="30">
        <v>1223823.94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3"/>
        <v>3594636.67</v>
      </c>
    </row>
    <row r="16" spans="1:30" x14ac:dyDescent="0.25">
      <c r="A16" s="8"/>
      <c r="B16" s="28" t="s">
        <v>9</v>
      </c>
      <c r="C16" s="29">
        <v>2000000</v>
      </c>
      <c r="D16" s="29">
        <v>4989000</v>
      </c>
      <c r="E16" s="59">
        <v>0</v>
      </c>
      <c r="F16" s="59">
        <v>283388.79999999999</v>
      </c>
      <c r="G16" s="30">
        <v>150000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3"/>
        <v>433388.79999999999</v>
      </c>
    </row>
    <row r="17" spans="1:17" ht="13.5" customHeight="1" x14ac:dyDescent="0.25">
      <c r="A17" s="8"/>
      <c r="B17" s="28" t="s">
        <v>10</v>
      </c>
      <c r="C17" s="29">
        <v>350000</v>
      </c>
      <c r="D17" s="29">
        <v>1350000</v>
      </c>
      <c r="E17" s="30">
        <v>22750</v>
      </c>
      <c r="F17" s="30">
        <v>0</v>
      </c>
      <c r="G17" s="30">
        <v>39500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3"/>
        <v>62250</v>
      </c>
    </row>
    <row r="18" spans="1:17" ht="13.5" customHeight="1" x14ac:dyDescent="0.25">
      <c r="A18" s="8"/>
      <c r="B18" s="28" t="s">
        <v>11</v>
      </c>
      <c r="C18" s="29">
        <v>1050000</v>
      </c>
      <c r="D18" s="29">
        <v>2150000</v>
      </c>
      <c r="E18" s="59">
        <v>0</v>
      </c>
      <c r="F18" s="59">
        <v>72533.320000000007</v>
      </c>
      <c r="G18" s="30">
        <v>67133.320000000007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f t="shared" si="3"/>
        <v>139666.64000000001</v>
      </c>
    </row>
    <row r="19" spans="1:17" ht="13.5" customHeight="1" x14ac:dyDescent="0.25">
      <c r="A19" s="8"/>
      <c r="B19" s="28" t="s">
        <v>12</v>
      </c>
      <c r="C19" s="29">
        <v>8300000</v>
      </c>
      <c r="D19" s="29">
        <v>27421219.609999999</v>
      </c>
      <c r="E19" s="59">
        <v>1061001.28</v>
      </c>
      <c r="F19" s="59">
        <v>1061001.28</v>
      </c>
      <c r="G19" s="30">
        <v>2810648.39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f t="shared" si="3"/>
        <v>4932650.95</v>
      </c>
    </row>
    <row r="20" spans="1:17" ht="13.5" customHeight="1" x14ac:dyDescent="0.25">
      <c r="A20" s="8"/>
      <c r="B20" s="28" t="s">
        <v>13</v>
      </c>
      <c r="C20" s="29">
        <v>6500000</v>
      </c>
      <c r="D20" s="29">
        <v>9900000</v>
      </c>
      <c r="E20" s="59">
        <v>67024.850000000006</v>
      </c>
      <c r="F20" s="59">
        <v>444595.20000000001</v>
      </c>
      <c r="G20" s="30">
        <v>2775965.03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f t="shared" si="3"/>
        <v>3287585.08</v>
      </c>
    </row>
    <row r="21" spans="1:17" ht="34.5" customHeight="1" x14ac:dyDescent="0.25">
      <c r="A21" s="8"/>
      <c r="B21" s="28" t="s">
        <v>14</v>
      </c>
      <c r="C21" s="29">
        <v>1850000</v>
      </c>
      <c r="D21" s="29">
        <v>1850000</v>
      </c>
      <c r="E21" s="59">
        <v>0</v>
      </c>
      <c r="F21" s="59">
        <v>43824.34</v>
      </c>
      <c r="G21" s="30">
        <v>122908.8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f>E21+F21+G21+H21+I21+J21+K21+L21+M21+N21+O21+P21</f>
        <v>166733.14000000001</v>
      </c>
    </row>
    <row r="22" spans="1:17" ht="25.5" x14ac:dyDescent="0.25">
      <c r="A22" s="8"/>
      <c r="B22" s="28" t="s">
        <v>15</v>
      </c>
      <c r="C22" s="29">
        <v>22133000</v>
      </c>
      <c r="D22" s="29">
        <v>25425200</v>
      </c>
      <c r="E22" s="59">
        <v>1415000</v>
      </c>
      <c r="F22" s="59">
        <v>3479125</v>
      </c>
      <c r="G22" s="30">
        <v>1363523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f t="shared" si="3"/>
        <v>6257648</v>
      </c>
    </row>
    <row r="23" spans="1:17" x14ac:dyDescent="0.25">
      <c r="A23" s="8"/>
      <c r="B23" s="28" t="s">
        <v>40</v>
      </c>
      <c r="C23" s="29">
        <v>5400000</v>
      </c>
      <c r="D23" s="29">
        <v>9900000</v>
      </c>
      <c r="E23" s="59">
        <v>486420.92</v>
      </c>
      <c r="F23" s="59">
        <v>588490.31000000006</v>
      </c>
      <c r="G23" s="30">
        <v>830479.94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f t="shared" si="3"/>
        <v>1905391.17</v>
      </c>
    </row>
    <row r="24" spans="1:17" s="12" customFormat="1" ht="13.5" customHeight="1" x14ac:dyDescent="0.25">
      <c r="A24" s="16">
        <v>218697.2</v>
      </c>
      <c r="B24" s="32" t="s">
        <v>16</v>
      </c>
      <c r="C24" s="57">
        <f>C25+C26+C27+C28+C29+C30+C31+C33+C32</f>
        <v>7034020</v>
      </c>
      <c r="D24" s="57">
        <f t="shared" ref="D24:P24" si="5">D25+D26+D27+D28+D29+D30+D31+D32+D33</f>
        <v>16279427.780000001</v>
      </c>
      <c r="E24" s="57"/>
      <c r="F24" s="57">
        <v>218697.2</v>
      </c>
      <c r="G24" s="26">
        <v>5354618.6399999997</v>
      </c>
      <c r="H24" s="26">
        <f t="shared" si="5"/>
        <v>0</v>
      </c>
      <c r="I24" s="26">
        <f t="shared" si="5"/>
        <v>0</v>
      </c>
      <c r="J24" s="26">
        <f t="shared" si="5"/>
        <v>0</v>
      </c>
      <c r="K24" s="26">
        <f t="shared" si="5"/>
        <v>0</v>
      </c>
      <c r="L24" s="26">
        <f t="shared" si="5"/>
        <v>0</v>
      </c>
      <c r="M24" s="26">
        <f t="shared" si="5"/>
        <v>0</v>
      </c>
      <c r="N24" s="26">
        <f t="shared" si="5"/>
        <v>0</v>
      </c>
      <c r="O24" s="26">
        <f t="shared" si="5"/>
        <v>0</v>
      </c>
      <c r="P24" s="26">
        <f t="shared" si="5"/>
        <v>0</v>
      </c>
      <c r="Q24" s="57">
        <f t="shared" si="3"/>
        <v>5573315.8399999999</v>
      </c>
    </row>
    <row r="25" spans="1:17" x14ac:dyDescent="0.25">
      <c r="A25" s="8"/>
      <c r="B25" s="28" t="s">
        <v>17</v>
      </c>
      <c r="C25" s="33">
        <v>150000</v>
      </c>
      <c r="D25" s="33">
        <v>810000</v>
      </c>
      <c r="E25" s="58">
        <v>55843</v>
      </c>
      <c r="F25" s="58">
        <v>16740</v>
      </c>
      <c r="G25" s="30">
        <v>55843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f t="shared" si="3"/>
        <v>128426</v>
      </c>
    </row>
    <row r="26" spans="1:17" x14ac:dyDescent="0.25">
      <c r="A26" s="8"/>
      <c r="B26" s="34" t="s">
        <v>18</v>
      </c>
      <c r="C26" s="33">
        <v>0</v>
      </c>
      <c r="D26" s="33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f t="shared" si="3"/>
        <v>0</v>
      </c>
    </row>
    <row r="27" spans="1:17" x14ac:dyDescent="0.25">
      <c r="A27" s="8"/>
      <c r="B27" s="28" t="s">
        <v>19</v>
      </c>
      <c r="C27" s="33">
        <v>600000</v>
      </c>
      <c r="D27" s="33">
        <v>900000</v>
      </c>
      <c r="E27" s="59">
        <v>0</v>
      </c>
      <c r="F27" s="59">
        <v>153400</v>
      </c>
      <c r="G27" s="30">
        <v>29000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f t="shared" si="3"/>
        <v>182400</v>
      </c>
    </row>
    <row r="28" spans="1:17" x14ac:dyDescent="0.25">
      <c r="A28" s="8"/>
      <c r="B28" s="28" t="s">
        <v>20</v>
      </c>
      <c r="C28" s="33">
        <v>30000</v>
      </c>
      <c r="D28" s="33">
        <v>30000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f t="shared" si="3"/>
        <v>0</v>
      </c>
    </row>
    <row r="29" spans="1:17" ht="18" customHeight="1" x14ac:dyDescent="0.25">
      <c r="A29" s="8"/>
      <c r="B29" s="28" t="s">
        <v>21</v>
      </c>
      <c r="C29" s="33">
        <v>50000</v>
      </c>
      <c r="D29" s="33">
        <v>170000</v>
      </c>
      <c r="E29" s="30">
        <v>0</v>
      </c>
      <c r="F29" s="30">
        <v>0</v>
      </c>
      <c r="G29" s="30">
        <v>70328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f t="shared" si="3"/>
        <v>70328</v>
      </c>
    </row>
    <row r="30" spans="1:17" ht="25.5" x14ac:dyDescent="0.25">
      <c r="A30" s="8"/>
      <c r="B30" s="28" t="s">
        <v>22</v>
      </c>
      <c r="C30" s="33">
        <v>100000</v>
      </c>
      <c r="D30" s="33">
        <v>300000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f t="shared" si="3"/>
        <v>0</v>
      </c>
    </row>
    <row r="31" spans="1:17" ht="22.5" customHeight="1" x14ac:dyDescent="0.25">
      <c r="A31" s="8"/>
      <c r="B31" s="28" t="s">
        <v>23</v>
      </c>
      <c r="C31" s="33">
        <v>5450000</v>
      </c>
      <c r="D31" s="33">
        <v>8207607.7800000003</v>
      </c>
      <c r="E31" s="30"/>
      <c r="F31" s="30">
        <v>0</v>
      </c>
      <c r="G31" s="30">
        <v>5000000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f t="shared" si="3"/>
        <v>5000000</v>
      </c>
    </row>
    <row r="32" spans="1:17" ht="25.5" x14ac:dyDescent="0.25">
      <c r="A32" s="8"/>
      <c r="B32" s="28" t="s">
        <v>41</v>
      </c>
      <c r="C32" s="31">
        <v>0</v>
      </c>
      <c r="D32" s="31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f t="shared" si="3"/>
        <v>0</v>
      </c>
    </row>
    <row r="33" spans="1:17" x14ac:dyDescent="0.25">
      <c r="A33" s="8"/>
      <c r="B33" s="34" t="s">
        <v>24</v>
      </c>
      <c r="C33" s="33">
        <v>654020</v>
      </c>
      <c r="D33" s="33">
        <v>5861820</v>
      </c>
      <c r="E33" s="59">
        <v>0</v>
      </c>
      <c r="F33" s="59">
        <v>48557.2</v>
      </c>
      <c r="G33" s="30">
        <v>199447.64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f t="shared" si="3"/>
        <v>248004.84000000003</v>
      </c>
    </row>
    <row r="34" spans="1:17" ht="13.5" customHeight="1" x14ac:dyDescent="0.25">
      <c r="A34" s="8"/>
      <c r="B34" s="32" t="s">
        <v>25</v>
      </c>
      <c r="C34" s="57">
        <f t="shared" ref="C34:P34" si="6">C35+C36+C37+C38+C39+C40+C41</f>
        <v>2700000</v>
      </c>
      <c r="D34" s="57">
        <f t="shared" si="6"/>
        <v>2960000</v>
      </c>
      <c r="E34" s="57">
        <f t="shared" si="6"/>
        <v>0</v>
      </c>
      <c r="F34" s="57">
        <v>868364.3</v>
      </c>
      <c r="G34" s="26">
        <v>922555.58</v>
      </c>
      <c r="H34" s="27">
        <f t="shared" si="6"/>
        <v>0</v>
      </c>
      <c r="I34" s="26">
        <f t="shared" si="6"/>
        <v>0</v>
      </c>
      <c r="J34" s="27">
        <f t="shared" si="6"/>
        <v>0</v>
      </c>
      <c r="K34" s="26">
        <f t="shared" si="6"/>
        <v>0</v>
      </c>
      <c r="L34" s="27">
        <f t="shared" si="6"/>
        <v>0</v>
      </c>
      <c r="M34" s="27">
        <f t="shared" si="6"/>
        <v>0</v>
      </c>
      <c r="N34" s="26">
        <f t="shared" si="6"/>
        <v>0</v>
      </c>
      <c r="O34" s="26">
        <f t="shared" si="6"/>
        <v>0</v>
      </c>
      <c r="P34" s="26">
        <f t="shared" si="6"/>
        <v>0</v>
      </c>
      <c r="Q34" s="57">
        <f t="shared" si="3"/>
        <v>1790919.88</v>
      </c>
    </row>
    <row r="35" spans="1:17" x14ac:dyDescent="0.25">
      <c r="A35" s="8"/>
      <c r="B35" s="28" t="s">
        <v>26</v>
      </c>
      <c r="C35" s="33">
        <v>200000</v>
      </c>
      <c r="D35" s="33">
        <v>460000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f t="shared" si="3"/>
        <v>0</v>
      </c>
    </row>
    <row r="36" spans="1:17" ht="25.5" x14ac:dyDescent="0.25">
      <c r="A36" s="8"/>
      <c r="B36" s="28" t="s">
        <v>42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f t="shared" si="3"/>
        <v>0</v>
      </c>
    </row>
    <row r="37" spans="1:17" ht="25.5" x14ac:dyDescent="0.25">
      <c r="A37" s="8"/>
      <c r="B37" s="28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30">
        <f t="shared" si="3"/>
        <v>0</v>
      </c>
    </row>
    <row r="38" spans="1:17" ht="25.5" x14ac:dyDescent="0.25">
      <c r="A38" s="8"/>
      <c r="B38" s="28" t="s">
        <v>44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f t="shared" si="3"/>
        <v>0</v>
      </c>
    </row>
    <row r="39" spans="1:17" ht="25.5" x14ac:dyDescent="0.25">
      <c r="A39" s="8"/>
      <c r="B39" s="28" t="s">
        <v>45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f t="shared" si="3"/>
        <v>0</v>
      </c>
    </row>
    <row r="40" spans="1:17" x14ac:dyDescent="0.25">
      <c r="A40" s="8"/>
      <c r="B40" s="28" t="s">
        <v>27</v>
      </c>
      <c r="C40" s="30">
        <v>2500000</v>
      </c>
      <c r="D40" s="30">
        <v>2500000</v>
      </c>
      <c r="E40" s="30">
        <v>0</v>
      </c>
      <c r="F40" s="30">
        <v>868364.3</v>
      </c>
      <c r="G40" s="30">
        <v>922555.58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f t="shared" si="3"/>
        <v>1790919.88</v>
      </c>
    </row>
    <row r="41" spans="1:17" ht="25.5" x14ac:dyDescent="0.25">
      <c r="A41" s="8"/>
      <c r="B41" s="28" t="s">
        <v>46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35">
        <f t="shared" si="3"/>
        <v>0</v>
      </c>
    </row>
    <row r="42" spans="1:17" x14ac:dyDescent="0.25">
      <c r="A42" s="8"/>
      <c r="B42" s="32" t="s">
        <v>47</v>
      </c>
      <c r="C42" s="26">
        <f>SUM(C43:C49)</f>
        <v>0</v>
      </c>
      <c r="D42" s="27">
        <f>SUM(D43:D49)</f>
        <v>0</v>
      </c>
      <c r="E42" s="27">
        <f t="shared" ref="E42:P42" si="7">E43+E44+E45+E46+E47+E48+E49</f>
        <v>0</v>
      </c>
      <c r="F42" s="27">
        <f t="shared" si="7"/>
        <v>0</v>
      </c>
      <c r="G42" s="23">
        <f t="shared" si="7"/>
        <v>0</v>
      </c>
      <c r="H42" s="23">
        <f t="shared" si="7"/>
        <v>0</v>
      </c>
      <c r="I42" s="23">
        <f t="shared" si="7"/>
        <v>0</v>
      </c>
      <c r="J42" s="23">
        <f t="shared" si="7"/>
        <v>0</v>
      </c>
      <c r="K42" s="23">
        <f t="shared" si="7"/>
        <v>0</v>
      </c>
      <c r="L42" s="23">
        <f t="shared" si="7"/>
        <v>0</v>
      </c>
      <c r="M42" s="23">
        <f t="shared" si="7"/>
        <v>0</v>
      </c>
      <c r="N42" s="23">
        <f t="shared" si="7"/>
        <v>0</v>
      </c>
      <c r="O42" s="23">
        <f t="shared" si="7"/>
        <v>0</v>
      </c>
      <c r="P42" s="23">
        <f t="shared" si="7"/>
        <v>0</v>
      </c>
      <c r="Q42" s="23">
        <f t="shared" si="3"/>
        <v>0</v>
      </c>
    </row>
    <row r="43" spans="1:17" x14ac:dyDescent="0.25">
      <c r="A43" s="8"/>
      <c r="B43" s="28" t="s">
        <v>48</v>
      </c>
      <c r="C43" s="30">
        <v>0</v>
      </c>
      <c r="D43" s="30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35">
        <f t="shared" si="3"/>
        <v>0</v>
      </c>
    </row>
    <row r="44" spans="1:17" ht="25.5" x14ac:dyDescent="0.25">
      <c r="A44" s="8"/>
      <c r="B44" s="28" t="s">
        <v>49</v>
      </c>
      <c r="C44" s="30">
        <v>0</v>
      </c>
      <c r="D44" s="30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35">
        <f t="shared" si="3"/>
        <v>0</v>
      </c>
    </row>
    <row r="45" spans="1:17" ht="25.5" x14ac:dyDescent="0.25">
      <c r="A45" s="8"/>
      <c r="B45" s="28" t="s">
        <v>50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35">
        <f t="shared" si="3"/>
        <v>0</v>
      </c>
    </row>
    <row r="46" spans="1:17" ht="25.5" x14ac:dyDescent="0.25">
      <c r="A46" s="8"/>
      <c r="B46" s="28" t="s">
        <v>51</v>
      </c>
      <c r="C46" s="30">
        <v>0</v>
      </c>
      <c r="D46" s="30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35">
        <f t="shared" si="3"/>
        <v>0</v>
      </c>
    </row>
    <row r="47" spans="1:17" ht="25.5" x14ac:dyDescent="0.25">
      <c r="A47" s="8"/>
      <c r="B47" s="28" t="s">
        <v>52</v>
      </c>
      <c r="C47" s="30">
        <v>0</v>
      </c>
      <c r="D47" s="30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35">
        <f t="shared" si="3"/>
        <v>0</v>
      </c>
    </row>
    <row r="48" spans="1:17" x14ac:dyDescent="0.25">
      <c r="A48" s="8"/>
      <c r="B48" s="28" t="s">
        <v>53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35">
        <f t="shared" si="3"/>
        <v>0</v>
      </c>
    </row>
    <row r="49" spans="1:19" ht="25.5" x14ac:dyDescent="0.25">
      <c r="A49" s="8"/>
      <c r="B49" s="28" t="s">
        <v>54</v>
      </c>
      <c r="C49" s="29"/>
      <c r="D49" s="29"/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35">
        <f t="shared" si="3"/>
        <v>0</v>
      </c>
    </row>
    <row r="50" spans="1:19" x14ac:dyDescent="0.25">
      <c r="A50" s="8"/>
      <c r="B50" s="36" t="s">
        <v>28</v>
      </c>
      <c r="C50" s="27">
        <f t="shared" ref="C50:P50" si="8">C51+C52+C53+C54+C55+C56+C57+C58+C59</f>
        <v>0</v>
      </c>
      <c r="D50" s="27">
        <f t="shared" si="8"/>
        <v>0</v>
      </c>
      <c r="E50" s="27">
        <f t="shared" si="8"/>
        <v>0</v>
      </c>
      <c r="F50" s="27">
        <f t="shared" si="8"/>
        <v>0</v>
      </c>
      <c r="G50" s="27">
        <f t="shared" si="8"/>
        <v>0</v>
      </c>
      <c r="H50" s="27">
        <f t="shared" si="8"/>
        <v>0</v>
      </c>
      <c r="I50" s="27">
        <f t="shared" si="8"/>
        <v>0</v>
      </c>
      <c r="J50" s="27">
        <f t="shared" si="8"/>
        <v>0</v>
      </c>
      <c r="K50" s="27">
        <f t="shared" si="8"/>
        <v>0</v>
      </c>
      <c r="L50" s="27">
        <f t="shared" si="8"/>
        <v>0</v>
      </c>
      <c r="M50" s="27">
        <f t="shared" si="8"/>
        <v>0</v>
      </c>
      <c r="N50" s="27">
        <f t="shared" si="8"/>
        <v>0</v>
      </c>
      <c r="O50" s="27">
        <f t="shared" si="8"/>
        <v>0</v>
      </c>
      <c r="P50" s="26">
        <f t="shared" si="8"/>
        <v>0</v>
      </c>
      <c r="Q50" s="26">
        <f t="shared" si="3"/>
        <v>0</v>
      </c>
    </row>
    <row r="51" spans="1:19" x14ac:dyDescent="0.25">
      <c r="A51" s="8"/>
      <c r="B51" s="28" t="s">
        <v>29</v>
      </c>
      <c r="C51" s="30">
        <v>0</v>
      </c>
      <c r="D51" s="30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30">
        <f t="shared" si="3"/>
        <v>0</v>
      </c>
    </row>
    <row r="52" spans="1:19" x14ac:dyDescent="0.25">
      <c r="A52" s="8"/>
      <c r="B52" s="28" t="s">
        <v>30</v>
      </c>
      <c r="C52" s="30">
        <v>0</v>
      </c>
      <c r="D52" s="30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f t="shared" si="3"/>
        <v>0</v>
      </c>
    </row>
    <row r="53" spans="1:19" x14ac:dyDescent="0.25">
      <c r="A53" s="8"/>
      <c r="B53" s="28" t="s">
        <v>31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30">
        <f t="shared" si="3"/>
        <v>0</v>
      </c>
    </row>
    <row r="54" spans="1:19" ht="25.5" x14ac:dyDescent="0.25">
      <c r="A54" s="8"/>
      <c r="B54" s="28" t="s">
        <v>32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35">
        <f t="shared" si="3"/>
        <v>0</v>
      </c>
      <c r="S54" s="11"/>
    </row>
    <row r="55" spans="1:19" x14ac:dyDescent="0.25">
      <c r="A55" s="8"/>
      <c r="B55" s="28" t="s">
        <v>33</v>
      </c>
      <c r="C55" s="30">
        <v>0</v>
      </c>
      <c r="D55" s="30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35">
        <v>0</v>
      </c>
    </row>
    <row r="56" spans="1:19" x14ac:dyDescent="0.25">
      <c r="A56" s="8"/>
      <c r="B56" s="28" t="s">
        <v>55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f t="shared" ref="Q56:Q71" si="9">E56+F56+G56+H56+I56+J56+K56+L56+M56+N56+O56+P56</f>
        <v>0</v>
      </c>
    </row>
    <row r="57" spans="1:19" x14ac:dyDescent="0.25">
      <c r="A57" s="8"/>
      <c r="B57" s="28" t="s">
        <v>56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35">
        <f t="shared" si="9"/>
        <v>0</v>
      </c>
    </row>
    <row r="58" spans="1:19" x14ac:dyDescent="0.25">
      <c r="A58" s="8"/>
      <c r="B58" s="28" t="s">
        <v>34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35">
        <f t="shared" si="9"/>
        <v>0</v>
      </c>
    </row>
    <row r="59" spans="1:19" ht="25.5" x14ac:dyDescent="0.25">
      <c r="A59" s="8"/>
      <c r="B59" s="28" t="s">
        <v>57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35">
        <f t="shared" si="9"/>
        <v>0</v>
      </c>
    </row>
    <row r="60" spans="1:19" x14ac:dyDescent="0.25">
      <c r="A60" s="8"/>
      <c r="B60" s="32" t="s">
        <v>58</v>
      </c>
      <c r="C60" s="26">
        <f>C61+C62+C64+C63</f>
        <v>0</v>
      </c>
      <c r="D60" s="26">
        <f>D61+D62+D64+D63</f>
        <v>0</v>
      </c>
      <c r="E60" s="27">
        <f t="shared" ref="E60:P60" si="10">E61+E62+E63+E64</f>
        <v>0</v>
      </c>
      <c r="F60" s="27">
        <f t="shared" si="10"/>
        <v>0</v>
      </c>
      <c r="G60" s="27">
        <f t="shared" si="10"/>
        <v>0</v>
      </c>
      <c r="H60" s="27">
        <f t="shared" si="10"/>
        <v>0</v>
      </c>
      <c r="I60" s="27">
        <f t="shared" si="10"/>
        <v>0</v>
      </c>
      <c r="J60" s="27">
        <f t="shared" si="10"/>
        <v>0</v>
      </c>
      <c r="K60" s="27">
        <f t="shared" si="10"/>
        <v>0</v>
      </c>
      <c r="L60" s="27">
        <f t="shared" si="10"/>
        <v>0</v>
      </c>
      <c r="M60" s="27">
        <f t="shared" si="10"/>
        <v>0</v>
      </c>
      <c r="N60" s="27">
        <f t="shared" si="10"/>
        <v>0</v>
      </c>
      <c r="O60" s="27">
        <f t="shared" si="10"/>
        <v>0</v>
      </c>
      <c r="P60" s="27">
        <f t="shared" si="10"/>
        <v>0</v>
      </c>
      <c r="Q60" s="27">
        <f t="shared" si="9"/>
        <v>0</v>
      </c>
    </row>
    <row r="61" spans="1:19" x14ac:dyDescent="0.25">
      <c r="A61" s="8"/>
      <c r="B61" s="28" t="s">
        <v>59</v>
      </c>
      <c r="C61" s="29">
        <v>0</v>
      </c>
      <c r="D61" s="29">
        <v>0</v>
      </c>
      <c r="E61" s="30">
        <v>0</v>
      </c>
      <c r="F61" s="30">
        <v>0</v>
      </c>
      <c r="G61" s="29"/>
      <c r="H61" s="30">
        <v>0</v>
      </c>
      <c r="I61" s="30">
        <v>0</v>
      </c>
      <c r="J61" s="30">
        <v>0</v>
      </c>
      <c r="K61" s="29"/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29">
        <f t="shared" si="9"/>
        <v>0</v>
      </c>
    </row>
    <row r="62" spans="1:19" x14ac:dyDescent="0.25">
      <c r="A62" s="8"/>
      <c r="B62" s="28" t="s">
        <v>60</v>
      </c>
      <c r="C62" s="29">
        <v>0</v>
      </c>
      <c r="D62" s="29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5">
        <f t="shared" si="9"/>
        <v>0</v>
      </c>
    </row>
    <row r="63" spans="1:19" x14ac:dyDescent="0.25">
      <c r="A63" s="8"/>
      <c r="B63" s="28" t="s">
        <v>61</v>
      </c>
      <c r="C63" s="29">
        <v>0</v>
      </c>
      <c r="D63" s="29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5">
        <f t="shared" si="9"/>
        <v>0</v>
      </c>
    </row>
    <row r="64" spans="1:19" ht="25.5" x14ac:dyDescent="0.25">
      <c r="A64" s="8"/>
      <c r="B64" s="28" t="s">
        <v>62</v>
      </c>
      <c r="C64" s="29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5">
        <f t="shared" si="9"/>
        <v>0</v>
      </c>
    </row>
    <row r="65" spans="1:17" ht="25.5" x14ac:dyDescent="0.25">
      <c r="A65" s="8"/>
      <c r="B65" s="32" t="s">
        <v>63</v>
      </c>
      <c r="C65" s="26">
        <f t="shared" ref="C65:H65" si="11">C66+C67+C68+C69+C70+C71</f>
        <v>0</v>
      </c>
      <c r="D65" s="27">
        <f t="shared" si="11"/>
        <v>0</v>
      </c>
      <c r="E65" s="27">
        <f t="shared" si="11"/>
        <v>0</v>
      </c>
      <c r="F65" s="27">
        <f t="shared" si="11"/>
        <v>0</v>
      </c>
      <c r="G65" s="23">
        <f t="shared" si="11"/>
        <v>0</v>
      </c>
      <c r="H65" s="23">
        <f t="shared" si="11"/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f t="shared" si="9"/>
        <v>0</v>
      </c>
    </row>
    <row r="66" spans="1:17" x14ac:dyDescent="0.25">
      <c r="A66" s="8"/>
      <c r="B66" s="28" t="s">
        <v>64</v>
      </c>
      <c r="C66" s="29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5">
        <f t="shared" si="9"/>
        <v>0</v>
      </c>
    </row>
    <row r="67" spans="1:17" ht="25.5" x14ac:dyDescent="0.25">
      <c r="A67" s="8"/>
      <c r="B67" s="28" t="s">
        <v>65</v>
      </c>
      <c r="C67" s="29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5">
        <f t="shared" si="9"/>
        <v>0</v>
      </c>
    </row>
    <row r="68" spans="1:17" x14ac:dyDescent="0.25">
      <c r="A68" s="8"/>
      <c r="B68" s="32" t="s">
        <v>66</v>
      </c>
      <c r="C68" s="26">
        <f>C71+C70+C69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3">
        <f t="shared" si="9"/>
        <v>0</v>
      </c>
    </row>
    <row r="69" spans="1:17" x14ac:dyDescent="0.25">
      <c r="A69" s="8"/>
      <c r="B69" s="28" t="s">
        <v>67</v>
      </c>
      <c r="C69" s="29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5">
        <f t="shared" si="9"/>
        <v>0</v>
      </c>
    </row>
    <row r="70" spans="1:17" x14ac:dyDescent="0.25">
      <c r="A70" s="8"/>
      <c r="B70" s="28" t="s">
        <v>68</v>
      </c>
      <c r="C70" s="29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5">
        <f t="shared" si="9"/>
        <v>0</v>
      </c>
    </row>
    <row r="71" spans="1:17" ht="25.5" x14ac:dyDescent="0.25">
      <c r="A71" s="8"/>
      <c r="B71" s="28" t="s">
        <v>69</v>
      </c>
      <c r="C71" s="29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5">
        <f t="shared" si="9"/>
        <v>0</v>
      </c>
    </row>
    <row r="72" spans="1:17" x14ac:dyDescent="0.25">
      <c r="A72" s="8"/>
      <c r="B72" s="37" t="s">
        <v>35</v>
      </c>
      <c r="C72" s="38">
        <f t="shared" ref="C72:Q72" si="12">C8+C14+C24+C34+C42+C50+C60+C65</f>
        <v>340228000</v>
      </c>
      <c r="D72" s="38">
        <f t="shared" si="12"/>
        <v>394595827.38999999</v>
      </c>
      <c r="E72" s="39">
        <f t="shared" si="12"/>
        <v>21517475.32</v>
      </c>
      <c r="F72" s="39">
        <f t="shared" si="12"/>
        <v>26140172.390000001</v>
      </c>
      <c r="G72" s="39">
        <f t="shared" si="12"/>
        <v>33636979.82</v>
      </c>
      <c r="H72" s="39">
        <f t="shared" si="12"/>
        <v>0</v>
      </c>
      <c r="I72" s="39">
        <f t="shared" si="12"/>
        <v>0</v>
      </c>
      <c r="J72" s="39">
        <f t="shared" si="12"/>
        <v>0</v>
      </c>
      <c r="K72" s="39">
        <f t="shared" si="12"/>
        <v>0</v>
      </c>
      <c r="L72" s="39">
        <f t="shared" si="12"/>
        <v>0</v>
      </c>
      <c r="M72" s="39">
        <f t="shared" si="12"/>
        <v>0</v>
      </c>
      <c r="N72" s="39">
        <f t="shared" si="12"/>
        <v>0</v>
      </c>
      <c r="O72" s="39">
        <f t="shared" si="12"/>
        <v>0</v>
      </c>
      <c r="P72" s="39">
        <f t="shared" si="12"/>
        <v>0</v>
      </c>
      <c r="Q72" s="39">
        <f t="shared" si="12"/>
        <v>81294627.530000001</v>
      </c>
    </row>
    <row r="73" spans="1:17" x14ac:dyDescent="0.25">
      <c r="A73" s="8"/>
      <c r="B73" s="32" t="s">
        <v>70</v>
      </c>
      <c r="C73" s="26"/>
      <c r="D73" s="31"/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5">
        <v>0</v>
      </c>
    </row>
    <row r="74" spans="1:17" x14ac:dyDescent="0.25">
      <c r="A74" s="8"/>
      <c r="B74" s="32" t="s">
        <v>71</v>
      </c>
      <c r="C74" s="2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5">
        <v>0</v>
      </c>
    </row>
    <row r="75" spans="1:17" x14ac:dyDescent="0.25">
      <c r="A75" s="8"/>
      <c r="B75" s="28" t="s">
        <v>72</v>
      </c>
      <c r="C75" s="29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5">
        <v>0</v>
      </c>
    </row>
    <row r="76" spans="1:17" ht="25.5" x14ac:dyDescent="0.25">
      <c r="A76" s="8"/>
      <c r="B76" s="28" t="s">
        <v>73</v>
      </c>
      <c r="C76" s="29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5">
        <v>0</v>
      </c>
    </row>
    <row r="77" spans="1:17" x14ac:dyDescent="0.25">
      <c r="A77" s="8"/>
      <c r="B77" s="32" t="s">
        <v>74</v>
      </c>
      <c r="C77" s="29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5">
        <v>0</v>
      </c>
    </row>
    <row r="78" spans="1:17" x14ac:dyDescent="0.25">
      <c r="A78" s="8"/>
      <c r="B78" s="28" t="s">
        <v>75</v>
      </c>
      <c r="C78" s="29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5">
        <v>0</v>
      </c>
    </row>
    <row r="79" spans="1:17" x14ac:dyDescent="0.25">
      <c r="A79" s="8"/>
      <c r="B79" s="28" t="s">
        <v>76</v>
      </c>
      <c r="C79" s="2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5">
        <v>0</v>
      </c>
    </row>
    <row r="80" spans="1:17" x14ac:dyDescent="0.25">
      <c r="A80" s="8"/>
      <c r="B80" s="32" t="s">
        <v>77</v>
      </c>
      <c r="C80" s="2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5">
        <v>0</v>
      </c>
    </row>
    <row r="81" spans="1:17" x14ac:dyDescent="0.25">
      <c r="A81" s="8"/>
      <c r="B81" s="28" t="s">
        <v>78</v>
      </c>
      <c r="C81" s="29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5">
        <v>0</v>
      </c>
    </row>
    <row r="82" spans="1:17" x14ac:dyDescent="0.25">
      <c r="A82" s="8"/>
      <c r="B82" s="37" t="s">
        <v>79</v>
      </c>
      <c r="C82" s="40">
        <f>SUM(C74:C81)</f>
        <v>0</v>
      </c>
      <c r="D82" s="41">
        <f>SUM(D74:D81)</f>
        <v>0</v>
      </c>
      <c r="E82" s="41">
        <v>0</v>
      </c>
      <c r="F82" s="41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</row>
    <row r="83" spans="1:17" ht="13.5" customHeight="1" x14ac:dyDescent="0.25">
      <c r="A83" s="8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ht="13.5" customHeight="1" x14ac:dyDescent="0.25">
      <c r="A84" s="8"/>
      <c r="B84" s="45" t="s">
        <v>80</v>
      </c>
      <c r="C84" s="46">
        <f t="shared" ref="C84:Q84" si="13">C72+C82</f>
        <v>340228000</v>
      </c>
      <c r="D84" s="46">
        <f t="shared" si="13"/>
        <v>394595827.38999999</v>
      </c>
      <c r="E84" s="47">
        <f t="shared" si="13"/>
        <v>21517475.32</v>
      </c>
      <c r="F84" s="48">
        <f t="shared" si="13"/>
        <v>26140172.390000001</v>
      </c>
      <c r="G84" s="48">
        <f t="shared" si="13"/>
        <v>33636979.82</v>
      </c>
      <c r="H84" s="48">
        <f t="shared" si="13"/>
        <v>0</v>
      </c>
      <c r="I84" s="48">
        <f t="shared" si="13"/>
        <v>0</v>
      </c>
      <c r="J84" s="48">
        <f t="shared" si="13"/>
        <v>0</v>
      </c>
      <c r="K84" s="48">
        <f t="shared" si="13"/>
        <v>0</v>
      </c>
      <c r="L84" s="48">
        <f t="shared" si="13"/>
        <v>0</v>
      </c>
      <c r="M84" s="48">
        <f t="shared" si="13"/>
        <v>0</v>
      </c>
      <c r="N84" s="48">
        <f t="shared" si="13"/>
        <v>0</v>
      </c>
      <c r="O84" s="48">
        <f t="shared" si="13"/>
        <v>0</v>
      </c>
      <c r="P84" s="48">
        <f t="shared" si="13"/>
        <v>0</v>
      </c>
      <c r="Q84" s="48">
        <f t="shared" si="13"/>
        <v>81294627.530000001</v>
      </c>
    </row>
    <row r="85" spans="1:17" ht="13.5" customHeight="1" x14ac:dyDescent="0.25">
      <c r="A85" s="8"/>
      <c r="B85" s="43" t="s">
        <v>99</v>
      </c>
      <c r="D85" s="49"/>
      <c r="E85" s="50"/>
      <c r="F85" s="51"/>
      <c r="J85" s="50"/>
      <c r="M85" s="49"/>
      <c r="N85" s="49"/>
      <c r="O85" s="49"/>
    </row>
    <row r="86" spans="1:17" ht="13.5" customHeight="1" x14ac:dyDescent="0.25">
      <c r="A86" s="8"/>
      <c r="B86" s="43" t="str">
        <f>+'P3 Presupuesto Apro-Ejecutado'!B86</f>
        <v>Fecha de registro: hasta el 28 de Febrero 2025</v>
      </c>
      <c r="C86" s="50"/>
      <c r="D86" s="49"/>
      <c r="E86" s="50"/>
      <c r="F86" s="49"/>
      <c r="G86" s="49"/>
      <c r="H86" s="49"/>
      <c r="I86" s="49"/>
      <c r="J86" s="53"/>
      <c r="K86" s="49"/>
      <c r="L86" s="49"/>
      <c r="M86" s="49"/>
      <c r="N86" s="49"/>
      <c r="O86" s="49"/>
      <c r="P86" s="49"/>
      <c r="Q86" s="49"/>
    </row>
    <row r="87" spans="1:17" ht="13.5" customHeight="1" x14ac:dyDescent="0.25">
      <c r="A87" s="8"/>
      <c r="B87" s="43" t="str">
        <f>+'P3 Presupuesto Apro-Ejecutado'!B87</f>
        <v>Fecha de imputación: hasta el 28 de Febrero 2025</v>
      </c>
      <c r="C87" s="50"/>
      <c r="D87" s="50"/>
      <c r="E87" s="53"/>
      <c r="G87" s="55"/>
      <c r="H87" s="53"/>
      <c r="I87" s="56"/>
      <c r="J87" s="53"/>
      <c r="K87" s="49"/>
      <c r="L87" s="49"/>
      <c r="N87" s="50"/>
      <c r="O87" s="50"/>
      <c r="P87" s="53"/>
    </row>
    <row r="88" spans="1:17" ht="13.5" customHeight="1" x14ac:dyDescent="0.25">
      <c r="A88" s="8"/>
      <c r="B88" s="15"/>
      <c r="C88" s="10"/>
      <c r="D88" s="60"/>
      <c r="E88" s="15"/>
      <c r="F88" s="15"/>
      <c r="G88" s="60"/>
      <c r="H88" s="61"/>
      <c r="I88" s="62"/>
      <c r="J88" s="61"/>
      <c r="K88" s="61"/>
      <c r="L88" s="61"/>
      <c r="M88" s="60"/>
      <c r="N88" s="62"/>
      <c r="O88" s="10"/>
      <c r="P88" s="61"/>
      <c r="Q88" s="10"/>
    </row>
    <row r="89" spans="1:17" ht="13.5" customHeight="1" x14ac:dyDescent="0.25">
      <c r="A89" s="8"/>
      <c r="B89" s="15"/>
      <c r="C89" s="10"/>
      <c r="D89" s="60"/>
      <c r="E89" s="15"/>
      <c r="F89" s="15"/>
      <c r="G89" s="60"/>
      <c r="H89" s="61"/>
      <c r="I89" s="62"/>
      <c r="J89" s="61"/>
      <c r="K89" s="15"/>
      <c r="L89" s="60"/>
      <c r="M89" s="15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2"/>
      <c r="O91" s="10"/>
      <c r="P91" s="61"/>
      <c r="Q91" s="10"/>
    </row>
    <row r="92" spans="1:17" ht="13.5" customHeight="1" x14ac:dyDescent="0.25">
      <c r="A92" s="8"/>
      <c r="Q92" s="50"/>
    </row>
    <row r="93" spans="1:17" ht="13.5" customHeight="1" x14ac:dyDescent="0.25">
      <c r="C93" s="53"/>
      <c r="O93" s="49"/>
    </row>
    <row r="94" spans="1:17" x14ac:dyDescent="0.25">
      <c r="C94" s="50"/>
      <c r="O94" s="49"/>
    </row>
    <row r="95" spans="1:17" x14ac:dyDescent="0.25">
      <c r="O95" s="49"/>
    </row>
    <row r="96" spans="1:17" x14ac:dyDescent="0.25">
      <c r="C96" s="53"/>
      <c r="O96" s="49"/>
    </row>
    <row r="97" spans="3:15" x14ac:dyDescent="0.25">
      <c r="C97" s="50"/>
    </row>
    <row r="98" spans="3:15" x14ac:dyDescent="0.25">
      <c r="C98" s="53"/>
      <c r="O98" s="49"/>
    </row>
    <row r="99" spans="3:15" x14ac:dyDescent="0.25">
      <c r="O99" s="49"/>
    </row>
    <row r="100" spans="3:15" x14ac:dyDescent="0.25">
      <c r="O100" s="49"/>
    </row>
    <row r="101" spans="3:15" x14ac:dyDescent="0.25">
      <c r="O101" s="49"/>
    </row>
    <row r="103" spans="3:15" x14ac:dyDescent="0.25">
      <c r="O103" s="49"/>
    </row>
    <row r="107" spans="3:15" x14ac:dyDescent="0.25">
      <c r="O107" s="49"/>
    </row>
    <row r="108" spans="3:15" x14ac:dyDescent="0.25">
      <c r="O108" s="49"/>
    </row>
    <row r="110" spans="3:15" x14ac:dyDescent="0.25">
      <c r="O110" s="49"/>
    </row>
    <row r="112" spans="3:15" x14ac:dyDescent="0.25">
      <c r="O112" s="49"/>
    </row>
    <row r="116" spans="9:9" x14ac:dyDescent="0.25">
      <c r="I116" s="43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6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showGridLines="0" tabSelected="1" zoomScaleNormal="100" workbookViewId="0">
      <selection activeCell="E22" sqref="E22"/>
    </sheetView>
  </sheetViews>
  <sheetFormatPr baseColWidth="10" defaultColWidth="9.140625" defaultRowHeight="15" x14ac:dyDescent="0.25"/>
  <cols>
    <col min="1" max="1" width="1.140625" customWidth="1"/>
    <col min="2" max="2" width="56.42578125" style="43" customWidth="1"/>
    <col min="3" max="3" width="19.28515625" style="43" bestFit="1" customWidth="1"/>
    <col min="4" max="4" width="16.7109375" style="43" bestFit="1" customWidth="1"/>
    <col min="5" max="5" width="13.7109375" style="43" bestFit="1" customWidth="1"/>
    <col min="6" max="6" width="13.85546875" style="54" bestFit="1" customWidth="1"/>
    <col min="7" max="7" width="14.7109375" style="43" customWidth="1"/>
    <col min="8" max="9" width="4.7109375" style="43" hidden="1" customWidth="1"/>
    <col min="10" max="10" width="4.85546875" style="43" hidden="1" customWidth="1"/>
    <col min="11" max="11" width="4.28515625" style="43" hidden="1" customWidth="1"/>
    <col min="12" max="12" width="6" style="43" hidden="1" customWidth="1"/>
    <col min="13" max="13" width="9.7109375" style="43" hidden="1" customWidth="1"/>
    <col min="14" max="14" width="7" style="43" hidden="1" customWidth="1"/>
    <col min="15" max="15" width="9.7109375" style="43" hidden="1" customWidth="1"/>
    <col min="16" max="16" width="0.140625" style="43" customWidth="1"/>
    <col min="17" max="17" width="15.140625" style="52" customWidth="1"/>
    <col min="19" max="19" width="8.7109375" customWidth="1"/>
    <col min="21" max="28" width="6" bestFit="1" customWidth="1"/>
    <col min="29" max="30" width="7" bestFit="1" customWidth="1"/>
  </cols>
  <sheetData>
    <row r="1" spans="1:21" x14ac:dyDescent="0.25">
      <c r="A1" s="8"/>
      <c r="B1" s="96" t="s">
        <v>87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S1" s="2" t="s">
        <v>115</v>
      </c>
    </row>
    <row r="2" spans="1:21" x14ac:dyDescent="0.25">
      <c r="A2" s="8"/>
      <c r="B2" s="97" t="s">
        <v>93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S2" s="2"/>
    </row>
    <row r="3" spans="1:21" x14ac:dyDescent="0.25">
      <c r="A3" s="8"/>
      <c r="B3" s="97" t="s">
        <v>98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S3" s="2"/>
    </row>
    <row r="4" spans="1:21" x14ac:dyDescent="0.25">
      <c r="A4" s="8"/>
      <c r="B4" s="96" t="s">
        <v>114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S4" s="2"/>
    </row>
    <row r="5" spans="1:21" ht="42.6" customHeight="1" x14ac:dyDescent="0.25">
      <c r="A5" s="8"/>
      <c r="B5" s="15"/>
      <c r="C5" s="15"/>
      <c r="D5" s="15"/>
      <c r="E5" s="98" t="s">
        <v>113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15"/>
      <c r="Q5" s="15"/>
      <c r="S5" s="2"/>
    </row>
    <row r="6" spans="1:21" ht="38.25" x14ac:dyDescent="0.25">
      <c r="A6" s="8"/>
      <c r="B6" s="17" t="s">
        <v>0</v>
      </c>
      <c r="C6" s="18" t="s">
        <v>37</v>
      </c>
      <c r="D6" s="19" t="s">
        <v>116</v>
      </c>
      <c r="E6" s="18" t="s">
        <v>112</v>
      </c>
      <c r="F6" s="18" t="s">
        <v>111</v>
      </c>
      <c r="G6" s="18" t="s">
        <v>110</v>
      </c>
      <c r="H6" s="18" t="s">
        <v>109</v>
      </c>
      <c r="I6" s="18" t="s">
        <v>108</v>
      </c>
      <c r="J6" s="18" t="s">
        <v>107</v>
      </c>
      <c r="K6" s="18" t="s">
        <v>106</v>
      </c>
      <c r="L6" s="18" t="s">
        <v>105</v>
      </c>
      <c r="M6" s="18" t="s">
        <v>104</v>
      </c>
      <c r="N6" s="18" t="s">
        <v>103</v>
      </c>
      <c r="O6" s="18" t="s">
        <v>102</v>
      </c>
      <c r="P6" s="18" t="s">
        <v>101</v>
      </c>
      <c r="Q6" s="20" t="s">
        <v>100</v>
      </c>
    </row>
    <row r="7" spans="1:21" ht="13.5" customHeight="1" x14ac:dyDescent="0.25">
      <c r="A7" s="8"/>
      <c r="B7" s="21" t="s">
        <v>1</v>
      </c>
      <c r="C7" s="22">
        <f t="shared" ref="C7:Q7" si="0">C8+C14+C24+C34+C42+C50+C60+C65+C68</f>
        <v>340228000</v>
      </c>
      <c r="D7" s="23">
        <f>+'P1 Presupuesto Aprobado'!C8</f>
        <v>411315827.38999999</v>
      </c>
      <c r="E7" s="25">
        <f t="shared" si="0"/>
        <v>21517475.32</v>
      </c>
      <c r="F7" s="23">
        <v>26140172.390000001</v>
      </c>
      <c r="G7" s="23">
        <v>33636979.82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81294627.530000001</v>
      </c>
    </row>
    <row r="8" spans="1:21" ht="13.5" customHeight="1" x14ac:dyDescent="0.25">
      <c r="A8" s="8"/>
      <c r="B8" s="21" t="s">
        <v>2</v>
      </c>
      <c r="C8" s="86">
        <f t="shared" ref="C8:P8" si="1">C9+C10+C11+C12+C13</f>
        <v>273985980</v>
      </c>
      <c r="D8" s="27">
        <f>+'P1 Presupuesto Aprobado'!C9</f>
        <v>277045980</v>
      </c>
      <c r="E8" s="27">
        <f t="shared" si="1"/>
        <v>16953261.050000001</v>
      </c>
      <c r="F8" s="27">
        <v>18221357.129999999</v>
      </c>
      <c r="G8" s="27">
        <v>17975823.18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0</v>
      </c>
      <c r="N8" s="27">
        <f t="shared" si="1"/>
        <v>0</v>
      </c>
      <c r="O8" s="27">
        <f t="shared" si="1"/>
        <v>0</v>
      </c>
      <c r="P8" s="27">
        <f t="shared" si="1"/>
        <v>0</v>
      </c>
      <c r="Q8" s="27">
        <f t="shared" ref="Q8:Q54" si="2">E8+F8+G8+H8+I8+J8+K8+L8+M8+N8+O8+P8</f>
        <v>53150441.359999999</v>
      </c>
      <c r="U8" s="14"/>
    </row>
    <row r="9" spans="1:21" ht="13.5" customHeight="1" x14ac:dyDescent="0.25">
      <c r="A9" s="8"/>
      <c r="B9" s="28" t="s">
        <v>3</v>
      </c>
      <c r="C9" s="29">
        <v>192497500</v>
      </c>
      <c r="D9" s="29">
        <f>+'P1 Presupuesto Aprobado'!C10</f>
        <v>195442500</v>
      </c>
      <c r="E9" s="29">
        <v>14159000</v>
      </c>
      <c r="F9" s="30">
        <v>14204000</v>
      </c>
      <c r="G9" s="30">
        <v>14444099.859999999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f t="shared" si="2"/>
        <v>42807099.859999999</v>
      </c>
    </row>
    <row r="10" spans="1:21" ht="13.5" customHeight="1" x14ac:dyDescent="0.25">
      <c r="A10" s="8"/>
      <c r="B10" s="28" t="s">
        <v>4</v>
      </c>
      <c r="C10" s="29">
        <v>40525000</v>
      </c>
      <c r="D10" s="29">
        <f>+'P1 Presupuesto Aprobado'!C11</f>
        <v>41465000</v>
      </c>
      <c r="E10" s="29">
        <v>698400</v>
      </c>
      <c r="F10" s="30">
        <v>706942.23</v>
      </c>
      <c r="G10" s="30">
        <v>723510.52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1">
        <f t="shared" si="2"/>
        <v>2128852.75</v>
      </c>
    </row>
    <row r="11" spans="1:21" x14ac:dyDescent="0.25">
      <c r="A11" s="8"/>
      <c r="B11" s="28" t="s">
        <v>39</v>
      </c>
      <c r="C11" s="29">
        <v>12000000</v>
      </c>
      <c r="D11" s="29">
        <f>+'P1 Presupuesto Aprobado'!C12</f>
        <v>12000000</v>
      </c>
      <c r="E11" s="30">
        <v>0</v>
      </c>
      <c r="F11" s="30">
        <v>1193031.8400000001</v>
      </c>
      <c r="G11" s="30">
        <v>692384.55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f t="shared" si="2"/>
        <v>1885416.3900000001</v>
      </c>
    </row>
    <row r="12" spans="1:21" x14ac:dyDescent="0.25">
      <c r="A12" s="8"/>
      <c r="B12" s="28" t="s">
        <v>5</v>
      </c>
      <c r="C12" s="29">
        <v>1680000</v>
      </c>
      <c r="D12" s="29">
        <f>+'P1 Presupuesto Aprobado'!C13</f>
        <v>855000</v>
      </c>
      <c r="E12" s="30">
        <v>0</v>
      </c>
      <c r="F12" s="30">
        <v>15000</v>
      </c>
      <c r="G12" s="30"/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f t="shared" si="2"/>
        <v>15000</v>
      </c>
    </row>
    <row r="13" spans="1:21" x14ac:dyDescent="0.25">
      <c r="A13" s="8"/>
      <c r="B13" s="28" t="s">
        <v>6</v>
      </c>
      <c r="C13" s="30">
        <v>27283480</v>
      </c>
      <c r="D13" s="30">
        <f>+'P1 Presupuesto Aprobado'!C14</f>
        <v>27283480</v>
      </c>
      <c r="E13" s="30">
        <v>2095861.05</v>
      </c>
      <c r="F13" s="58">
        <v>2102383.06</v>
      </c>
      <c r="G13" s="30">
        <v>2115828.25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f t="shared" si="2"/>
        <v>6314072.3600000003</v>
      </c>
    </row>
    <row r="14" spans="1:21" ht="13.5" customHeight="1" x14ac:dyDescent="0.25">
      <c r="A14" s="8"/>
      <c r="B14" s="21" t="s">
        <v>7</v>
      </c>
      <c r="C14" s="26">
        <f t="shared" ref="C14:P14" si="3">C15+C16+C17+C18+C19+C20+C21+C22+C23</f>
        <v>56508000</v>
      </c>
      <c r="D14" s="26">
        <f>+'P1 Presupuesto Aprobado'!C15</f>
        <v>98310419.609999999</v>
      </c>
      <c r="E14" s="26">
        <f t="shared" si="3"/>
        <v>4564214.2700000005</v>
      </c>
      <c r="F14" s="26">
        <v>6831753.7599999998</v>
      </c>
      <c r="G14" s="26">
        <v>9383982.4199999999</v>
      </c>
      <c r="H14" s="26">
        <f t="shared" si="3"/>
        <v>0</v>
      </c>
      <c r="I14" s="26">
        <f t="shared" si="3"/>
        <v>0</v>
      </c>
      <c r="J14" s="26">
        <f t="shared" si="3"/>
        <v>0</v>
      </c>
      <c r="K14" s="26">
        <f t="shared" si="3"/>
        <v>0</v>
      </c>
      <c r="L14" s="26">
        <f t="shared" si="3"/>
        <v>0</v>
      </c>
      <c r="M14" s="26">
        <f t="shared" si="3"/>
        <v>0</v>
      </c>
      <c r="N14" s="26">
        <f t="shared" si="3"/>
        <v>0</v>
      </c>
      <c r="O14" s="27">
        <f t="shared" si="3"/>
        <v>0</v>
      </c>
      <c r="P14" s="27">
        <f t="shared" si="3"/>
        <v>0</v>
      </c>
      <c r="Q14" s="87">
        <f t="shared" si="2"/>
        <v>20779950.450000003</v>
      </c>
    </row>
    <row r="15" spans="1:21" ht="13.5" customHeight="1" x14ac:dyDescent="0.25">
      <c r="A15" s="8"/>
      <c r="B15" s="28" t="s">
        <v>8</v>
      </c>
      <c r="C15" s="29">
        <v>8925000</v>
      </c>
      <c r="D15" s="29">
        <f>+'P1 Presupuesto Aprobado'!C16</f>
        <v>15325000</v>
      </c>
      <c r="E15" s="30">
        <v>1512017.22</v>
      </c>
      <c r="F15" s="30">
        <v>858795.51</v>
      </c>
      <c r="G15" s="30">
        <v>1223823.94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2"/>
        <v>3594636.67</v>
      </c>
    </row>
    <row r="16" spans="1:21" x14ac:dyDescent="0.25">
      <c r="A16" s="8"/>
      <c r="B16" s="28" t="s">
        <v>9</v>
      </c>
      <c r="C16" s="29">
        <v>2000000</v>
      </c>
      <c r="D16" s="29">
        <f>+'P1 Presupuesto Aprobado'!C17</f>
        <v>4989000</v>
      </c>
      <c r="E16" s="30">
        <v>0</v>
      </c>
      <c r="F16" s="30">
        <v>283388.79999999999</v>
      </c>
      <c r="G16" s="30">
        <v>150000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2"/>
        <v>433388.79999999999</v>
      </c>
    </row>
    <row r="17" spans="1:17" ht="13.5" customHeight="1" x14ac:dyDescent="0.25">
      <c r="A17" s="8"/>
      <c r="B17" s="28" t="s">
        <v>10</v>
      </c>
      <c r="C17" s="29">
        <v>350000</v>
      </c>
      <c r="D17" s="29">
        <f>+'P1 Presupuesto Aprobado'!C18</f>
        <v>1350000</v>
      </c>
      <c r="E17" s="29">
        <v>22750</v>
      </c>
      <c r="F17" s="30">
        <v>0</v>
      </c>
      <c r="G17" s="30">
        <v>39500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2"/>
        <v>62250</v>
      </c>
    </row>
    <row r="18" spans="1:17" ht="13.5" customHeight="1" x14ac:dyDescent="0.25">
      <c r="A18" s="8"/>
      <c r="B18" s="28" t="s">
        <v>11</v>
      </c>
      <c r="C18" s="29">
        <v>1050000</v>
      </c>
      <c r="D18" s="29">
        <f>+'P1 Presupuesto Aprobado'!C19</f>
        <v>2150000</v>
      </c>
      <c r="E18" s="30">
        <v>0</v>
      </c>
      <c r="F18" s="30">
        <v>72533.320000000007</v>
      </c>
      <c r="G18" s="30">
        <v>67133.320000000007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f t="shared" si="2"/>
        <v>139666.64000000001</v>
      </c>
    </row>
    <row r="19" spans="1:17" ht="13.5" customHeight="1" x14ac:dyDescent="0.25">
      <c r="A19" s="8"/>
      <c r="B19" s="28" t="s">
        <v>12</v>
      </c>
      <c r="C19" s="29">
        <v>8300000</v>
      </c>
      <c r="D19" s="29">
        <f>+'P1 Presupuesto Aprobado'!C20</f>
        <v>27421219.609999999</v>
      </c>
      <c r="E19" s="30">
        <v>1061001.28</v>
      </c>
      <c r="F19" s="30">
        <v>1061001.28</v>
      </c>
      <c r="G19" s="30">
        <v>2810648.39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f t="shared" si="2"/>
        <v>4932650.95</v>
      </c>
    </row>
    <row r="20" spans="1:17" ht="13.5" customHeight="1" x14ac:dyDescent="0.25">
      <c r="A20" s="8"/>
      <c r="B20" s="28" t="s">
        <v>13</v>
      </c>
      <c r="C20" s="29">
        <v>6500000</v>
      </c>
      <c r="D20" s="29">
        <f>+'P1 Presupuesto Aprobado'!C21</f>
        <v>9900000</v>
      </c>
      <c r="E20" s="30">
        <v>67024.850000000006</v>
      </c>
      <c r="F20" s="30">
        <v>444595.20000000001</v>
      </c>
      <c r="G20" s="30">
        <v>2775965.03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f t="shared" si="2"/>
        <v>3287585.08</v>
      </c>
    </row>
    <row r="21" spans="1:17" ht="34.5" customHeight="1" x14ac:dyDescent="0.25">
      <c r="A21" s="8"/>
      <c r="B21" s="28" t="s">
        <v>14</v>
      </c>
      <c r="C21" s="29">
        <v>1850000</v>
      </c>
      <c r="D21" s="29">
        <f>+'P1 Presupuesto Aprobado'!C22</f>
        <v>1850000</v>
      </c>
      <c r="E21" s="30">
        <v>0</v>
      </c>
      <c r="F21" s="30">
        <v>43824.34</v>
      </c>
      <c r="G21" s="30">
        <v>122908.8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f t="shared" si="2"/>
        <v>166733.14000000001</v>
      </c>
    </row>
    <row r="22" spans="1:17" ht="25.5" x14ac:dyDescent="0.25">
      <c r="A22" s="8"/>
      <c r="B22" s="28" t="s">
        <v>15</v>
      </c>
      <c r="C22" s="29">
        <v>22133000</v>
      </c>
      <c r="D22" s="29">
        <f>+'P1 Presupuesto Aprobado'!C23</f>
        <v>25425200</v>
      </c>
      <c r="E22" s="29">
        <v>1415000</v>
      </c>
      <c r="F22" s="30">
        <v>3479125</v>
      </c>
      <c r="G22" s="30">
        <v>1363523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f t="shared" si="2"/>
        <v>6257648</v>
      </c>
    </row>
    <row r="23" spans="1:17" x14ac:dyDescent="0.25">
      <c r="A23" s="8"/>
      <c r="B23" s="28" t="s">
        <v>40</v>
      </c>
      <c r="C23" s="29">
        <v>5400000</v>
      </c>
      <c r="D23" s="29">
        <f>+'P1 Presupuesto Aprobado'!C24</f>
        <v>9900000</v>
      </c>
      <c r="E23" s="29">
        <v>486420.92</v>
      </c>
      <c r="F23" s="30">
        <v>588490.31000000006</v>
      </c>
      <c r="G23" s="30">
        <v>830479.94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f t="shared" si="2"/>
        <v>1905391.17</v>
      </c>
    </row>
    <row r="24" spans="1:17" s="12" customFormat="1" ht="13.5" customHeight="1" x14ac:dyDescent="0.25">
      <c r="A24" s="13"/>
      <c r="B24" s="32" t="s">
        <v>16</v>
      </c>
      <c r="C24" s="26">
        <f>C25+C26+C27+C28+C29+C30+C31+C33+C32</f>
        <v>7034020</v>
      </c>
      <c r="D24" s="26">
        <f>+'P1 Presupuesto Aprobado'!C25</f>
        <v>16279427.779999999</v>
      </c>
      <c r="E24" s="26">
        <f t="shared" ref="E24:P24" si="4">E25+E26+E27+E28+E29+E30+E31+E32+E33</f>
        <v>0</v>
      </c>
      <c r="F24" s="26">
        <v>218697.2</v>
      </c>
      <c r="G24" s="26">
        <v>5354618.6399999997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 t="shared" si="4"/>
        <v>0</v>
      </c>
      <c r="O24" s="26">
        <f t="shared" si="4"/>
        <v>0</v>
      </c>
      <c r="P24" s="26">
        <f t="shared" si="4"/>
        <v>0</v>
      </c>
      <c r="Q24" s="26">
        <f t="shared" si="2"/>
        <v>5573315.8399999999</v>
      </c>
    </row>
    <row r="25" spans="1:17" x14ac:dyDescent="0.25">
      <c r="A25" s="8"/>
      <c r="B25" s="28" t="s">
        <v>17</v>
      </c>
      <c r="C25" s="33">
        <v>150000</v>
      </c>
      <c r="D25" s="33">
        <f>+'P1 Presupuesto Aprobado'!C26</f>
        <v>810000</v>
      </c>
      <c r="E25" s="30">
        <v>0</v>
      </c>
      <c r="F25" s="30">
        <v>16740</v>
      </c>
      <c r="G25" s="30">
        <v>55843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f t="shared" si="2"/>
        <v>72583</v>
      </c>
    </row>
    <row r="26" spans="1:17" x14ac:dyDescent="0.25">
      <c r="A26" s="8"/>
      <c r="B26" s="34" t="s">
        <v>18</v>
      </c>
      <c r="C26" s="33">
        <v>0</v>
      </c>
      <c r="D26" s="33">
        <f>+'P1 Presupuesto Aprobado'!C27</f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f t="shared" si="2"/>
        <v>0</v>
      </c>
    </row>
    <row r="27" spans="1:17" x14ac:dyDescent="0.25">
      <c r="A27" s="8"/>
      <c r="B27" s="28" t="s">
        <v>19</v>
      </c>
      <c r="C27" s="33">
        <v>600000</v>
      </c>
      <c r="D27" s="33">
        <f>+'P1 Presupuesto Aprobado'!C28</f>
        <v>900000</v>
      </c>
      <c r="E27" s="30">
        <v>0</v>
      </c>
      <c r="F27" s="30">
        <v>153400</v>
      </c>
      <c r="G27" s="30">
        <v>29000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f t="shared" si="2"/>
        <v>182400</v>
      </c>
    </row>
    <row r="28" spans="1:17" x14ac:dyDescent="0.25">
      <c r="A28" s="8"/>
      <c r="B28" s="28" t="s">
        <v>20</v>
      </c>
      <c r="C28" s="33">
        <v>30000</v>
      </c>
      <c r="D28" s="33">
        <f>+'P1 Presupuesto Aprobado'!C29</f>
        <v>30000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f t="shared" si="2"/>
        <v>0</v>
      </c>
    </row>
    <row r="29" spans="1:17" x14ac:dyDescent="0.25">
      <c r="A29" s="8"/>
      <c r="B29" s="28" t="s">
        <v>21</v>
      </c>
      <c r="C29" s="33">
        <v>50000</v>
      </c>
      <c r="D29" s="33">
        <f>+'P1 Presupuesto Aprobado'!C30</f>
        <v>170000</v>
      </c>
      <c r="E29" s="30">
        <v>0</v>
      </c>
      <c r="F29" s="30">
        <v>0</v>
      </c>
      <c r="G29" s="30">
        <v>70328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f t="shared" si="2"/>
        <v>70328</v>
      </c>
    </row>
    <row r="30" spans="1:17" ht="25.5" x14ac:dyDescent="0.25">
      <c r="A30" s="8"/>
      <c r="B30" s="28" t="s">
        <v>22</v>
      </c>
      <c r="C30" s="33">
        <v>100000</v>
      </c>
      <c r="D30" s="33">
        <f>+'P1 Presupuesto Aprobado'!C31</f>
        <v>300000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f t="shared" si="2"/>
        <v>0</v>
      </c>
    </row>
    <row r="31" spans="1:17" ht="22.5" customHeight="1" x14ac:dyDescent="0.25">
      <c r="A31" s="8"/>
      <c r="B31" s="28" t="s">
        <v>23</v>
      </c>
      <c r="C31" s="33">
        <v>5450000</v>
      </c>
      <c r="D31" s="33">
        <f>+'P1 Presupuesto Aprobado'!C32</f>
        <v>8207607.7800000003</v>
      </c>
      <c r="E31" s="30">
        <v>0</v>
      </c>
      <c r="F31" s="30">
        <v>0</v>
      </c>
      <c r="G31" s="30">
        <v>5000000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f t="shared" si="2"/>
        <v>5000000</v>
      </c>
    </row>
    <row r="32" spans="1:17" ht="25.5" x14ac:dyDescent="0.25">
      <c r="A32" s="8"/>
      <c r="B32" s="28" t="s">
        <v>41</v>
      </c>
      <c r="C32" s="31">
        <v>0</v>
      </c>
      <c r="D32" s="31">
        <f>+'P1 Presupuesto Aprobado'!C33</f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f t="shared" si="2"/>
        <v>0</v>
      </c>
    </row>
    <row r="33" spans="1:17" x14ac:dyDescent="0.25">
      <c r="A33" s="8"/>
      <c r="B33" s="34" t="s">
        <v>24</v>
      </c>
      <c r="C33" s="33">
        <v>654020</v>
      </c>
      <c r="D33" s="33">
        <f>+'P1 Presupuesto Aprobado'!C34</f>
        <v>5861820</v>
      </c>
      <c r="E33" s="30">
        <v>0</v>
      </c>
      <c r="F33" s="30">
        <v>48557.2</v>
      </c>
      <c r="G33" s="30">
        <v>199447.64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f t="shared" si="2"/>
        <v>248004.84000000003</v>
      </c>
    </row>
    <row r="34" spans="1:17" ht="13.5" customHeight="1" x14ac:dyDescent="0.25">
      <c r="A34" s="8"/>
      <c r="B34" s="32" t="s">
        <v>25</v>
      </c>
      <c r="C34" s="26">
        <f t="shared" ref="C34:P34" si="5">C35+C36+C37+C38+C39+C40+C41</f>
        <v>2700000</v>
      </c>
      <c r="D34" s="26">
        <f>+'P1 Presupuesto Aprobado'!C35</f>
        <v>2960000</v>
      </c>
      <c r="E34" s="27">
        <f t="shared" si="5"/>
        <v>0</v>
      </c>
      <c r="F34" s="26">
        <v>868364.3</v>
      </c>
      <c r="G34" s="26">
        <v>922555.58</v>
      </c>
      <c r="H34" s="27">
        <f t="shared" si="5"/>
        <v>0</v>
      </c>
      <c r="I34" s="26">
        <f t="shared" si="5"/>
        <v>0</v>
      </c>
      <c r="J34" s="27">
        <f t="shared" si="5"/>
        <v>0</v>
      </c>
      <c r="K34" s="26">
        <f t="shared" si="5"/>
        <v>0</v>
      </c>
      <c r="L34" s="27">
        <f t="shared" si="5"/>
        <v>0</v>
      </c>
      <c r="M34" s="27">
        <f t="shared" si="5"/>
        <v>0</v>
      </c>
      <c r="N34" s="26">
        <f t="shared" si="5"/>
        <v>0</v>
      </c>
      <c r="O34" s="26">
        <f t="shared" si="5"/>
        <v>0</v>
      </c>
      <c r="P34" s="26">
        <f t="shared" si="5"/>
        <v>0</v>
      </c>
      <c r="Q34" s="26">
        <f t="shared" si="2"/>
        <v>1790919.88</v>
      </c>
    </row>
    <row r="35" spans="1:17" ht="25.5" x14ac:dyDescent="0.25">
      <c r="A35" s="8"/>
      <c r="B35" s="28" t="s">
        <v>26</v>
      </c>
      <c r="C35" s="33">
        <v>200000</v>
      </c>
      <c r="D35" s="33">
        <f>+'P1 Presupuesto Aprobado'!C36</f>
        <v>460000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f t="shared" si="2"/>
        <v>0</v>
      </c>
    </row>
    <row r="36" spans="1:17" ht="25.5" x14ac:dyDescent="0.25">
      <c r="A36" s="8"/>
      <c r="B36" s="28" t="s">
        <v>42</v>
      </c>
      <c r="C36" s="30">
        <v>0</v>
      </c>
      <c r="D36" s="30">
        <f>+'P1 Presupuesto Aprobado'!C37</f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f t="shared" si="2"/>
        <v>0</v>
      </c>
    </row>
    <row r="37" spans="1:17" ht="25.5" x14ac:dyDescent="0.25">
      <c r="A37" s="8"/>
      <c r="B37" s="28" t="s">
        <v>43</v>
      </c>
      <c r="C37" s="29">
        <v>0</v>
      </c>
      <c r="D37" s="29">
        <f>+'P1 Presupuesto Aprobado'!C38</f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30">
        <f t="shared" si="2"/>
        <v>0</v>
      </c>
    </row>
    <row r="38" spans="1:17" ht="25.5" x14ac:dyDescent="0.25">
      <c r="A38" s="8"/>
      <c r="B38" s="28" t="s">
        <v>44</v>
      </c>
      <c r="C38" s="30">
        <v>0</v>
      </c>
      <c r="D38" s="30">
        <f>+'P1 Presupuesto Aprobado'!C39</f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f t="shared" si="2"/>
        <v>0</v>
      </c>
    </row>
    <row r="39" spans="1:17" ht="25.5" x14ac:dyDescent="0.25">
      <c r="A39" s="8"/>
      <c r="B39" s="28" t="s">
        <v>45</v>
      </c>
      <c r="C39" s="30">
        <v>0</v>
      </c>
      <c r="D39" s="30">
        <f>+'P1 Presupuesto Aprobado'!C40</f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f t="shared" si="2"/>
        <v>0</v>
      </c>
    </row>
    <row r="40" spans="1:17" ht="25.5" x14ac:dyDescent="0.25">
      <c r="A40" s="8"/>
      <c r="B40" s="28" t="s">
        <v>27</v>
      </c>
      <c r="C40" s="33">
        <v>2500000</v>
      </c>
      <c r="D40" s="33">
        <f>+'P1 Presupuesto Aprobado'!C41</f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30">
        <f t="shared" si="2"/>
        <v>1790919.88</v>
      </c>
    </row>
    <row r="41" spans="1:17" ht="25.5" x14ac:dyDescent="0.25">
      <c r="A41" s="8"/>
      <c r="B41" s="28" t="s">
        <v>46</v>
      </c>
      <c r="C41" s="29">
        <v>0</v>
      </c>
      <c r="D41" s="29">
        <f>+'P1 Presupuesto Aprobado'!C42</f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35">
        <f t="shared" si="2"/>
        <v>0</v>
      </c>
    </row>
    <row r="42" spans="1:17" x14ac:dyDescent="0.25">
      <c r="A42" s="8"/>
      <c r="B42" s="32" t="s">
        <v>47</v>
      </c>
      <c r="C42" s="26">
        <f>SUM(C43:C49)</f>
        <v>0</v>
      </c>
      <c r="D42" s="26">
        <f>+'P1 Presupuesto Aprobado'!C43</f>
        <v>0</v>
      </c>
      <c r="E42" s="27">
        <f t="shared" ref="E42:P42" si="6">E43+E44+E45+E46+E47+E48+E49</f>
        <v>0</v>
      </c>
      <c r="F42" s="27">
        <f t="shared" si="6"/>
        <v>0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23">
        <f t="shared" si="6"/>
        <v>0</v>
      </c>
      <c r="L42" s="23">
        <f t="shared" si="6"/>
        <v>0</v>
      </c>
      <c r="M42" s="23">
        <f t="shared" si="6"/>
        <v>0</v>
      </c>
      <c r="N42" s="23">
        <f t="shared" si="6"/>
        <v>0</v>
      </c>
      <c r="O42" s="23">
        <f t="shared" si="6"/>
        <v>0</v>
      </c>
      <c r="P42" s="23">
        <f t="shared" si="6"/>
        <v>0</v>
      </c>
      <c r="Q42" s="23">
        <f t="shared" si="2"/>
        <v>0</v>
      </c>
    </row>
    <row r="43" spans="1:17" x14ac:dyDescent="0.25">
      <c r="A43" s="8"/>
      <c r="B43" s="28" t="s">
        <v>48</v>
      </c>
      <c r="C43" s="30">
        <v>0</v>
      </c>
      <c r="D43" s="30">
        <f>+'P1 Presupuesto Aprobado'!C44</f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35">
        <f t="shared" si="2"/>
        <v>0</v>
      </c>
    </row>
    <row r="44" spans="1:17" ht="25.5" x14ac:dyDescent="0.25">
      <c r="A44" s="8"/>
      <c r="B44" s="28" t="s">
        <v>49</v>
      </c>
      <c r="C44" s="30">
        <v>0</v>
      </c>
      <c r="D44" s="30">
        <f>+'P1 Presupuesto Aprobado'!C45</f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35">
        <f t="shared" si="2"/>
        <v>0</v>
      </c>
    </row>
    <row r="45" spans="1:17" ht="25.5" x14ac:dyDescent="0.25">
      <c r="A45" s="8"/>
      <c r="B45" s="28" t="s">
        <v>50</v>
      </c>
      <c r="C45" s="29">
        <v>0</v>
      </c>
      <c r="D45" s="29">
        <f>+'P1 Presupuesto Aprobado'!C46</f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35">
        <f t="shared" si="2"/>
        <v>0</v>
      </c>
    </row>
    <row r="46" spans="1:17" ht="25.5" x14ac:dyDescent="0.25">
      <c r="A46" s="8"/>
      <c r="B46" s="28" t="s">
        <v>51</v>
      </c>
      <c r="C46" s="30">
        <v>0</v>
      </c>
      <c r="D46" s="30">
        <f>+'P1 Presupuesto Aprobado'!C47</f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35">
        <f t="shared" si="2"/>
        <v>0</v>
      </c>
    </row>
    <row r="47" spans="1:17" ht="25.5" x14ac:dyDescent="0.25">
      <c r="A47" s="8"/>
      <c r="B47" s="28" t="s">
        <v>52</v>
      </c>
      <c r="C47" s="30">
        <v>0</v>
      </c>
      <c r="D47" s="30">
        <f>+'P1 Presupuesto Aprobado'!C48</f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35">
        <f t="shared" si="2"/>
        <v>0</v>
      </c>
    </row>
    <row r="48" spans="1:17" x14ac:dyDescent="0.25">
      <c r="A48" s="8"/>
      <c r="B48" s="28" t="s">
        <v>53</v>
      </c>
      <c r="C48" s="29">
        <v>0</v>
      </c>
      <c r="D48" s="29">
        <f>+'P1 Presupuesto Aprobado'!C49</f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35">
        <f t="shared" si="2"/>
        <v>0</v>
      </c>
    </row>
    <row r="49" spans="1:19" ht="25.5" x14ac:dyDescent="0.25">
      <c r="A49" s="8"/>
      <c r="B49" s="28" t="s">
        <v>54</v>
      </c>
      <c r="C49" s="29"/>
      <c r="D49" s="29">
        <f>+'P1 Presupuesto Aprobado'!C50</f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35">
        <f t="shared" si="2"/>
        <v>0</v>
      </c>
    </row>
    <row r="50" spans="1:19" x14ac:dyDescent="0.25">
      <c r="A50" s="8"/>
      <c r="B50" s="36" t="s">
        <v>28</v>
      </c>
      <c r="C50" s="27">
        <f t="shared" ref="C50:P50" si="7">C51+C52+C53+C54+C55+C56+C57+C58+C59</f>
        <v>0</v>
      </c>
      <c r="D50" s="27">
        <f>+'P1 Presupuesto Aprobado'!C51</f>
        <v>16720000</v>
      </c>
      <c r="E50" s="27">
        <f t="shared" si="7"/>
        <v>0</v>
      </c>
      <c r="F50" s="27">
        <f t="shared" si="7"/>
        <v>0</v>
      </c>
      <c r="G50" s="27">
        <f t="shared" si="7"/>
        <v>0</v>
      </c>
      <c r="H50" s="27">
        <f t="shared" si="7"/>
        <v>0</v>
      </c>
      <c r="I50" s="27">
        <f t="shared" si="7"/>
        <v>0</v>
      </c>
      <c r="J50" s="27">
        <f t="shared" si="7"/>
        <v>0</v>
      </c>
      <c r="K50" s="27">
        <f t="shared" si="7"/>
        <v>0</v>
      </c>
      <c r="L50" s="27">
        <f t="shared" si="7"/>
        <v>0</v>
      </c>
      <c r="M50" s="27">
        <f t="shared" si="7"/>
        <v>0</v>
      </c>
      <c r="N50" s="27">
        <f t="shared" si="7"/>
        <v>0</v>
      </c>
      <c r="O50" s="27">
        <f t="shared" si="7"/>
        <v>0</v>
      </c>
      <c r="P50" s="26">
        <f t="shared" si="7"/>
        <v>0</v>
      </c>
      <c r="Q50" s="26">
        <f t="shared" si="2"/>
        <v>0</v>
      </c>
    </row>
    <row r="51" spans="1:19" x14ac:dyDescent="0.25">
      <c r="A51" s="8"/>
      <c r="B51" s="28" t="s">
        <v>29</v>
      </c>
      <c r="C51" s="30">
        <v>0</v>
      </c>
      <c r="D51" s="30">
        <f>+'P1 Presupuesto Aprobado'!C52</f>
        <v>1830000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30">
        <f t="shared" si="2"/>
        <v>0</v>
      </c>
    </row>
    <row r="52" spans="1:19" x14ac:dyDescent="0.25">
      <c r="A52" s="8"/>
      <c r="B52" s="28" t="s">
        <v>30</v>
      </c>
      <c r="C52" s="30">
        <v>0</v>
      </c>
      <c r="D52" s="30">
        <f>+'P1 Presupuesto Aprobado'!C53</f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f t="shared" si="2"/>
        <v>0</v>
      </c>
    </row>
    <row r="53" spans="1:19" ht="25.5" x14ac:dyDescent="0.25">
      <c r="A53" s="8"/>
      <c r="B53" s="28" t="s">
        <v>31</v>
      </c>
      <c r="C53" s="29">
        <v>0</v>
      </c>
      <c r="D53" s="29">
        <f>+'P1 Presupuesto Aprobado'!C54</f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30">
        <f t="shared" si="2"/>
        <v>0</v>
      </c>
    </row>
    <row r="54" spans="1:19" ht="25.5" x14ac:dyDescent="0.25">
      <c r="A54" s="8"/>
      <c r="B54" s="28" t="s">
        <v>32</v>
      </c>
      <c r="C54" s="29">
        <v>0</v>
      </c>
      <c r="D54" s="29">
        <f>+'P1 Presupuesto Aprobado'!C55</f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35">
        <f t="shared" si="2"/>
        <v>0</v>
      </c>
      <c r="S54" s="11"/>
    </row>
    <row r="55" spans="1:19" x14ac:dyDescent="0.25">
      <c r="A55" s="8"/>
      <c r="B55" s="28" t="s">
        <v>33</v>
      </c>
      <c r="C55" s="30">
        <v>0</v>
      </c>
      <c r="D55" s="30">
        <f>+'P1 Presupuesto Aprobado'!C56</f>
        <v>650000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35">
        <v>0</v>
      </c>
    </row>
    <row r="56" spans="1:19" x14ac:dyDescent="0.25">
      <c r="A56" s="8"/>
      <c r="B56" s="28" t="s">
        <v>55</v>
      </c>
      <c r="C56" s="29">
        <v>0</v>
      </c>
      <c r="D56" s="29">
        <f>+'P1 Presupuesto Aprobado'!C57</f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f t="shared" ref="Q56:Q71" si="8">E56+F56+G56+H56+I56+J56+K56+L56+M56+N56+O56+P56</f>
        <v>0</v>
      </c>
    </row>
    <row r="57" spans="1:19" x14ac:dyDescent="0.25">
      <c r="A57" s="8"/>
      <c r="B57" s="28" t="s">
        <v>56</v>
      </c>
      <c r="C57" s="29">
        <v>0</v>
      </c>
      <c r="D57" s="29">
        <f>+'P1 Presupuesto Aprobado'!C58</f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35">
        <f t="shared" si="8"/>
        <v>0</v>
      </c>
    </row>
    <row r="58" spans="1:19" x14ac:dyDescent="0.25">
      <c r="A58" s="8"/>
      <c r="B58" s="28" t="s">
        <v>34</v>
      </c>
      <c r="C58" s="29">
        <v>0</v>
      </c>
      <c r="D58" s="29">
        <f>+'P1 Presupuesto Aprobado'!C59</f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35">
        <f t="shared" si="8"/>
        <v>0</v>
      </c>
    </row>
    <row r="59" spans="1:19" ht="25.5" x14ac:dyDescent="0.25">
      <c r="A59" s="8"/>
      <c r="B59" s="28" t="s">
        <v>57</v>
      </c>
      <c r="C59" s="29">
        <v>0</v>
      </c>
      <c r="D59" s="29">
        <f>+'P1 Presupuesto Aprobado'!C60</f>
        <v>14240000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35">
        <f t="shared" si="8"/>
        <v>0</v>
      </c>
    </row>
    <row r="60" spans="1:19" x14ac:dyDescent="0.25">
      <c r="A60" s="8"/>
      <c r="B60" s="32" t="s">
        <v>58</v>
      </c>
      <c r="C60" s="26">
        <f>C61+C62+C64+C63</f>
        <v>0</v>
      </c>
      <c r="D60" s="26">
        <f>+'P1 Presupuesto Aprobado'!C61</f>
        <v>0</v>
      </c>
      <c r="E60" s="27">
        <f t="shared" ref="E60:P60" si="9">E61+E62+E63+E64</f>
        <v>0</v>
      </c>
      <c r="F60" s="27">
        <f t="shared" si="9"/>
        <v>0</v>
      </c>
      <c r="G60" s="27">
        <f t="shared" si="9"/>
        <v>0</v>
      </c>
      <c r="H60" s="27">
        <f t="shared" si="9"/>
        <v>0</v>
      </c>
      <c r="I60" s="27">
        <f t="shared" si="9"/>
        <v>0</v>
      </c>
      <c r="J60" s="27">
        <f t="shared" si="9"/>
        <v>0</v>
      </c>
      <c r="K60" s="27">
        <f t="shared" si="9"/>
        <v>0</v>
      </c>
      <c r="L60" s="27">
        <f t="shared" si="9"/>
        <v>0</v>
      </c>
      <c r="M60" s="27">
        <f t="shared" si="9"/>
        <v>0</v>
      </c>
      <c r="N60" s="27">
        <f t="shared" si="9"/>
        <v>0</v>
      </c>
      <c r="O60" s="27">
        <f t="shared" si="9"/>
        <v>0</v>
      </c>
      <c r="P60" s="27">
        <f t="shared" si="9"/>
        <v>0</v>
      </c>
      <c r="Q60" s="27">
        <f t="shared" si="8"/>
        <v>0</v>
      </c>
    </row>
    <row r="61" spans="1:19" x14ac:dyDescent="0.25">
      <c r="A61" s="8"/>
      <c r="B61" s="28" t="s">
        <v>59</v>
      </c>
      <c r="C61" s="29">
        <v>0</v>
      </c>
      <c r="D61" s="29">
        <f>+'P1 Presupuesto Aprobado'!C62</f>
        <v>0</v>
      </c>
      <c r="E61" s="30">
        <v>0</v>
      </c>
      <c r="F61" s="30">
        <v>0</v>
      </c>
      <c r="G61" s="29"/>
      <c r="H61" s="30">
        <v>0</v>
      </c>
      <c r="I61" s="30">
        <v>0</v>
      </c>
      <c r="J61" s="30">
        <v>0</v>
      </c>
      <c r="K61" s="29"/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29">
        <f t="shared" si="8"/>
        <v>0</v>
      </c>
    </row>
    <row r="62" spans="1:19" x14ac:dyDescent="0.25">
      <c r="A62" s="8"/>
      <c r="B62" s="28" t="s">
        <v>60</v>
      </c>
      <c r="C62" s="29">
        <v>0</v>
      </c>
      <c r="D62" s="29">
        <f>+'P1 Presupuesto Aprobado'!C63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5">
        <f t="shared" si="8"/>
        <v>0</v>
      </c>
    </row>
    <row r="63" spans="1:19" x14ac:dyDescent="0.25">
      <c r="A63" s="8"/>
      <c r="B63" s="28" t="s">
        <v>61</v>
      </c>
      <c r="C63" s="29">
        <v>0</v>
      </c>
      <c r="D63" s="29">
        <f>+'P1 Presupuesto Aprobado'!C64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5">
        <f t="shared" si="8"/>
        <v>0</v>
      </c>
    </row>
    <row r="64" spans="1:19" ht="25.5" x14ac:dyDescent="0.25">
      <c r="A64" s="8"/>
      <c r="B64" s="28" t="s">
        <v>62</v>
      </c>
      <c r="C64" s="29">
        <v>0</v>
      </c>
      <c r="D64" s="29">
        <f>+'P1 Presupuesto Aprobado'!C65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5">
        <f t="shared" si="8"/>
        <v>0</v>
      </c>
    </row>
    <row r="65" spans="1:17" ht="25.5" x14ac:dyDescent="0.25">
      <c r="A65" s="8"/>
      <c r="B65" s="32" t="s">
        <v>63</v>
      </c>
      <c r="C65" s="26">
        <f t="shared" ref="C65:H65" si="10">C66+C67+C68+C69+C70+C71</f>
        <v>0</v>
      </c>
      <c r="D65" s="26">
        <f>+'P1 Presupuesto Aprobado'!C66</f>
        <v>0</v>
      </c>
      <c r="E65" s="27">
        <f t="shared" si="10"/>
        <v>0</v>
      </c>
      <c r="F65" s="27">
        <f t="shared" si="10"/>
        <v>0</v>
      </c>
      <c r="G65" s="23">
        <f t="shared" si="10"/>
        <v>0</v>
      </c>
      <c r="H65" s="23">
        <f t="shared" si="10"/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f t="shared" si="8"/>
        <v>0</v>
      </c>
    </row>
    <row r="66" spans="1:17" x14ac:dyDescent="0.25">
      <c r="A66" s="8"/>
      <c r="B66" s="28" t="s">
        <v>64</v>
      </c>
      <c r="C66" s="29">
        <v>0</v>
      </c>
      <c r="D66" s="29">
        <f>+'P1 Presupuesto Aprobado'!C67</f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5">
        <f t="shared" si="8"/>
        <v>0</v>
      </c>
    </row>
    <row r="67" spans="1:17" ht="25.5" x14ac:dyDescent="0.25">
      <c r="A67" s="8"/>
      <c r="B67" s="28" t="s">
        <v>65</v>
      </c>
      <c r="C67" s="29">
        <v>0</v>
      </c>
      <c r="D67" s="29">
        <f>+'P1 Presupuesto Aprobado'!C68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5">
        <f t="shared" si="8"/>
        <v>0</v>
      </c>
    </row>
    <row r="68" spans="1:17" x14ac:dyDescent="0.25">
      <c r="A68" s="8"/>
      <c r="B68" s="32" t="s">
        <v>66</v>
      </c>
      <c r="C68" s="26">
        <f>C71+C70+C69</f>
        <v>0</v>
      </c>
      <c r="D68" s="26">
        <f>+'P1 Presupuesto Aprobado'!C69</f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3">
        <f t="shared" si="8"/>
        <v>0</v>
      </c>
    </row>
    <row r="69" spans="1:17" x14ac:dyDescent="0.25">
      <c r="A69" s="8"/>
      <c r="B69" s="28" t="s">
        <v>67</v>
      </c>
      <c r="C69" s="29">
        <v>0</v>
      </c>
      <c r="D69" s="29">
        <f>+'P1 Presupuesto Aprobado'!C70</f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5">
        <f t="shared" si="8"/>
        <v>0</v>
      </c>
    </row>
    <row r="70" spans="1:17" x14ac:dyDescent="0.25">
      <c r="A70" s="8"/>
      <c r="B70" s="28" t="s">
        <v>68</v>
      </c>
      <c r="C70" s="29">
        <v>0</v>
      </c>
      <c r="D70" s="29">
        <f>+'P1 Presupuesto Aprobado'!C71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5">
        <f t="shared" si="8"/>
        <v>0</v>
      </c>
    </row>
    <row r="71" spans="1:17" ht="25.5" x14ac:dyDescent="0.25">
      <c r="A71" s="8"/>
      <c r="B71" s="28" t="s">
        <v>69</v>
      </c>
      <c r="C71" s="29">
        <v>0</v>
      </c>
      <c r="D71" s="29">
        <f>+'P1 Presupuesto Aprobado'!C72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5">
        <f t="shared" si="8"/>
        <v>0</v>
      </c>
    </row>
    <row r="72" spans="1:17" x14ac:dyDescent="0.25">
      <c r="A72" s="8"/>
      <c r="B72" s="37" t="s">
        <v>35</v>
      </c>
      <c r="C72" s="38">
        <f t="shared" ref="C72:Q72" si="11">C8+C14+C24+C34+C42+C50+C60+C65</f>
        <v>340228000</v>
      </c>
      <c r="D72" s="38">
        <f t="shared" si="11"/>
        <v>411315827.38999999</v>
      </c>
      <c r="E72" s="88">
        <f t="shared" si="11"/>
        <v>21517475.32</v>
      </c>
      <c r="F72" s="39">
        <f t="shared" si="11"/>
        <v>26140172.390000001</v>
      </c>
      <c r="G72" s="39">
        <f t="shared" si="11"/>
        <v>33636979.82</v>
      </c>
      <c r="H72" s="39">
        <f t="shared" si="11"/>
        <v>0</v>
      </c>
      <c r="I72" s="39">
        <f t="shared" si="11"/>
        <v>0</v>
      </c>
      <c r="J72" s="39">
        <f t="shared" si="11"/>
        <v>0</v>
      </c>
      <c r="K72" s="39">
        <f t="shared" si="11"/>
        <v>0</v>
      </c>
      <c r="L72" s="39">
        <f t="shared" si="11"/>
        <v>0</v>
      </c>
      <c r="M72" s="39">
        <f t="shared" si="11"/>
        <v>0</v>
      </c>
      <c r="N72" s="39">
        <f t="shared" si="11"/>
        <v>0</v>
      </c>
      <c r="O72" s="39">
        <f t="shared" si="11"/>
        <v>0</v>
      </c>
      <c r="P72" s="39">
        <f t="shared" si="11"/>
        <v>0</v>
      </c>
      <c r="Q72" s="39">
        <f t="shared" si="11"/>
        <v>81294627.530000001</v>
      </c>
    </row>
    <row r="73" spans="1:17" x14ac:dyDescent="0.25">
      <c r="A73" s="8"/>
      <c r="B73" s="32" t="s">
        <v>70</v>
      </c>
      <c r="C73" s="26"/>
      <c r="D73" s="31"/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5">
        <v>0</v>
      </c>
    </row>
    <row r="74" spans="1:17" x14ac:dyDescent="0.25">
      <c r="A74" s="8"/>
      <c r="B74" s="32" t="s">
        <v>71</v>
      </c>
      <c r="C74" s="2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5">
        <v>0</v>
      </c>
    </row>
    <row r="75" spans="1:17" ht="25.5" x14ac:dyDescent="0.25">
      <c r="A75" s="8"/>
      <c r="B75" s="28" t="s">
        <v>72</v>
      </c>
      <c r="C75" s="29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5">
        <v>0</v>
      </c>
    </row>
    <row r="76" spans="1:17" ht="25.5" x14ac:dyDescent="0.25">
      <c r="A76" s="8"/>
      <c r="B76" s="28" t="s">
        <v>73</v>
      </c>
      <c r="C76" s="29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5">
        <v>0</v>
      </c>
    </row>
    <row r="77" spans="1:17" x14ac:dyDescent="0.25">
      <c r="A77" s="8"/>
      <c r="B77" s="32" t="s">
        <v>74</v>
      </c>
      <c r="C77" s="29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5">
        <v>0</v>
      </c>
    </row>
    <row r="78" spans="1:17" x14ac:dyDescent="0.25">
      <c r="A78" s="8"/>
      <c r="B78" s="28" t="s">
        <v>75</v>
      </c>
      <c r="C78" s="29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5">
        <v>0</v>
      </c>
    </row>
    <row r="79" spans="1:17" x14ac:dyDescent="0.25">
      <c r="A79" s="8"/>
      <c r="B79" s="28" t="s">
        <v>76</v>
      </c>
      <c r="C79" s="2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5">
        <v>0</v>
      </c>
    </row>
    <row r="80" spans="1:17" x14ac:dyDescent="0.25">
      <c r="A80" s="8"/>
      <c r="B80" s="32" t="s">
        <v>77</v>
      </c>
      <c r="C80" s="2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5">
        <v>0</v>
      </c>
    </row>
    <row r="81" spans="1:17" x14ac:dyDescent="0.25">
      <c r="A81" s="8"/>
      <c r="B81" s="28" t="s">
        <v>78</v>
      </c>
      <c r="C81" s="29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5">
        <v>0</v>
      </c>
    </row>
    <row r="82" spans="1:17" x14ac:dyDescent="0.25">
      <c r="A82" s="8"/>
      <c r="B82" s="37" t="s">
        <v>79</v>
      </c>
      <c r="C82" s="40">
        <f>SUM(C74:C81)</f>
        <v>0</v>
      </c>
      <c r="D82" s="41">
        <f>SUM(D74:D81)</f>
        <v>0</v>
      </c>
      <c r="E82" s="41">
        <v>0</v>
      </c>
      <c r="F82" s="41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</row>
    <row r="83" spans="1:17" ht="13.5" customHeight="1" x14ac:dyDescent="0.25">
      <c r="A83" s="8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ht="13.5" customHeight="1" x14ac:dyDescent="0.25">
      <c r="A84" s="8"/>
      <c r="B84" s="45" t="s">
        <v>80</v>
      </c>
      <c r="C84" s="46">
        <f t="shared" ref="C84:Q84" si="12">C72+C82</f>
        <v>340228000</v>
      </c>
      <c r="D84" s="46">
        <f t="shared" si="12"/>
        <v>411315827.38999999</v>
      </c>
      <c r="E84" s="47">
        <f t="shared" si="12"/>
        <v>21517475.32</v>
      </c>
      <c r="F84" s="48">
        <f t="shared" si="12"/>
        <v>26140172.390000001</v>
      </c>
      <c r="G84" s="48">
        <f t="shared" si="12"/>
        <v>33636979.82</v>
      </c>
      <c r="H84" s="48">
        <f t="shared" si="12"/>
        <v>0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 t="shared" si="12"/>
        <v>0</v>
      </c>
      <c r="N84" s="48">
        <f t="shared" si="12"/>
        <v>0</v>
      </c>
      <c r="O84" s="48">
        <f t="shared" si="12"/>
        <v>0</v>
      </c>
      <c r="P84" s="48">
        <f t="shared" si="12"/>
        <v>0</v>
      </c>
      <c r="Q84" s="48">
        <f t="shared" si="12"/>
        <v>81294627.530000001</v>
      </c>
    </row>
    <row r="85" spans="1:17" ht="13.5" customHeight="1" x14ac:dyDescent="0.25">
      <c r="A85" s="8"/>
      <c r="B85" s="43" t="s">
        <v>99</v>
      </c>
      <c r="D85" s="49"/>
      <c r="E85" s="50"/>
      <c r="F85" s="51"/>
      <c r="J85" s="50"/>
      <c r="M85" s="49"/>
      <c r="N85" s="49"/>
      <c r="O85" s="49"/>
    </row>
    <row r="86" spans="1:17" ht="13.5" customHeight="1" x14ac:dyDescent="0.25">
      <c r="A86" s="8"/>
      <c r="B86" s="43" t="s">
        <v>117</v>
      </c>
      <c r="C86" s="50"/>
      <c r="D86" s="49"/>
      <c r="E86" s="49"/>
      <c r="F86" s="49"/>
      <c r="G86" s="49"/>
      <c r="H86" s="49"/>
      <c r="I86" s="49"/>
      <c r="J86" s="53"/>
      <c r="K86" s="49"/>
      <c r="L86" s="49"/>
      <c r="M86" s="49"/>
      <c r="N86" s="49"/>
      <c r="O86" s="49"/>
      <c r="P86" s="49"/>
      <c r="Q86" s="49"/>
    </row>
    <row r="87" spans="1:17" ht="13.5" customHeight="1" x14ac:dyDescent="0.25">
      <c r="A87" s="8"/>
      <c r="B87" s="43" t="s">
        <v>118</v>
      </c>
      <c r="C87" s="50"/>
      <c r="D87" s="50"/>
      <c r="E87" s="50"/>
      <c r="F87" s="50"/>
      <c r="G87" s="55"/>
      <c r="H87" s="53"/>
      <c r="I87" s="56"/>
      <c r="J87" s="53"/>
      <c r="K87" s="49"/>
      <c r="L87" s="49"/>
      <c r="N87" s="50"/>
      <c r="O87" s="50"/>
      <c r="P87" s="53"/>
    </row>
    <row r="88" spans="1:17" ht="13.5" customHeight="1" x14ac:dyDescent="0.25">
      <c r="A88" s="8"/>
      <c r="B88" s="15"/>
      <c r="C88" s="10"/>
      <c r="D88" s="60"/>
      <c r="E88" s="15"/>
      <c r="F88" s="15"/>
      <c r="G88" s="60"/>
      <c r="H88" s="61"/>
      <c r="I88" s="62"/>
      <c r="J88" s="61"/>
      <c r="K88" s="61"/>
      <c r="L88" s="61"/>
      <c r="M88" s="60"/>
      <c r="N88" s="62"/>
      <c r="O88" s="10"/>
      <c r="P88" s="61"/>
      <c r="Q88" s="10"/>
    </row>
    <row r="89" spans="1:17" ht="13.5" customHeight="1" x14ac:dyDescent="0.25">
      <c r="A89" s="8"/>
      <c r="B89" s="15"/>
      <c r="C89" s="10"/>
      <c r="D89" s="60"/>
      <c r="E89" s="15"/>
      <c r="F89" s="15"/>
      <c r="G89" s="60"/>
      <c r="H89" s="61"/>
      <c r="I89" s="62"/>
      <c r="J89" s="61"/>
      <c r="K89" s="15"/>
      <c r="L89" s="60"/>
      <c r="M89" s="15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2"/>
      <c r="O91" s="10"/>
      <c r="P91" s="61"/>
      <c r="Q91" s="10"/>
    </row>
    <row r="92" spans="1:17" ht="13.5" customHeight="1" x14ac:dyDescent="0.25">
      <c r="A92" s="8"/>
      <c r="Q92" s="50"/>
    </row>
    <row r="93" spans="1:17" ht="13.5" customHeight="1" x14ac:dyDescent="0.25">
      <c r="C93" s="53"/>
      <c r="O93" s="49"/>
    </row>
    <row r="94" spans="1:17" x14ac:dyDescent="0.25">
      <c r="C94" s="50"/>
      <c r="O94" s="49"/>
    </row>
    <row r="95" spans="1:17" x14ac:dyDescent="0.25">
      <c r="O95" s="49"/>
    </row>
    <row r="96" spans="1:17" x14ac:dyDescent="0.25">
      <c r="C96" s="53"/>
      <c r="O96" s="49"/>
    </row>
    <row r="97" spans="3:15" x14ac:dyDescent="0.25">
      <c r="C97" s="50"/>
    </row>
    <row r="98" spans="3:15" x14ac:dyDescent="0.25">
      <c r="C98" s="53"/>
      <c r="O98" s="49"/>
    </row>
    <row r="99" spans="3:15" x14ac:dyDescent="0.25">
      <c r="O99" s="49"/>
    </row>
    <row r="100" spans="3:15" x14ac:dyDescent="0.25">
      <c r="O100" s="49"/>
    </row>
    <row r="101" spans="3:15" x14ac:dyDescent="0.25">
      <c r="O101" s="49"/>
    </row>
    <row r="103" spans="3:15" x14ac:dyDescent="0.25">
      <c r="O103" s="49"/>
    </row>
    <row r="107" spans="3:15" x14ac:dyDescent="0.25">
      <c r="O107" s="49"/>
    </row>
    <row r="108" spans="3:15" x14ac:dyDescent="0.25">
      <c r="O108" s="49"/>
    </row>
    <row r="110" spans="3:15" x14ac:dyDescent="0.25">
      <c r="O110" s="49"/>
    </row>
    <row r="112" spans="3:15" x14ac:dyDescent="0.25">
      <c r="O112" s="49"/>
    </row>
    <row r="116" spans="9:9" x14ac:dyDescent="0.25">
      <c r="I116" s="43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6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ignoredErrors>
    <ignoredError sqref="D7:D8 D14 D34 D50 D6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8D46B160DB4459EFFCD4CBEAB69F0" ma:contentTypeVersion="10" ma:contentTypeDescription="Create a new document." ma:contentTypeScope="" ma:versionID="cff176c969f91854edd073d08b9eff1f">
  <xsd:schema xmlns:xsd="http://www.w3.org/2001/XMLSchema" xmlns:xs="http://www.w3.org/2001/XMLSchema" xmlns:p="http://schemas.microsoft.com/office/2006/metadata/properties" xmlns:ns3="14fd6b95-0156-4fa1-bce3-58d21e01884d" targetNamespace="http://schemas.microsoft.com/office/2006/metadata/properties" ma:root="true" ma:fieldsID="8fb9792eb54653254aea9b9f950b59df" ns3:_="">
    <xsd:import namespace="14fd6b95-0156-4fa1-bce3-58d21e01884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d6b95-0156-4fa1-bce3-58d21e01884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d6b95-0156-4fa1-bce3-58d21e0188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197A1-296B-4A6C-BA76-F07CE1B6E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d6b95-0156-4fa1-bce3-58d21e018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http://schemas.microsoft.com/office/infopath/2007/PartnerControls"/>
    <ds:schemaRef ds:uri="http://purl.org/dc/terms/"/>
    <ds:schemaRef ds:uri="14fd6b95-0156-4fa1-bce3-58d21e01884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Apro-Ejecutado</vt:lpstr>
      <vt:lpstr>'P2 Presupuesto Ejecutado '!Área_de_impresión</vt:lpstr>
      <vt:lpstr>'P3 Presupuesto Apro-Ejecutado'!Área_de_impresión</vt:lpstr>
      <vt:lpstr>'P2 Presupuesto Ejecutado '!Títulos_a_imprimir</vt:lpstr>
      <vt:lpstr>'P3 Presupuesto Apro-Ejecutado'!Títulos_a_imprimir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Elayne Martinez</cp:lastModifiedBy>
  <cp:lastPrinted>2025-03-09T18:41:56Z</cp:lastPrinted>
  <dcterms:created xsi:type="dcterms:W3CDTF">2018-04-17T18:57:16Z</dcterms:created>
  <dcterms:modified xsi:type="dcterms:W3CDTF">2025-04-07T12:38:57Z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0x010100F2B8D46B160DB4459EFFCD4CBEAB69F0</vt:lpwstr>
  </property>
</Properties>
</file>