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fernandez\OneDrive - cnss.gob.do\Desktop\SIGEF 14-23\SIGEF 2025\Ejecuciones PW\6-Junio\"/>
    </mc:Choice>
  </mc:AlternateContent>
  <bookViews>
    <workbookView xWindow="0" yWindow="0" windowWidth="25125" windowHeight="12300" activeTab="1"/>
  </bookViews>
  <sheets>
    <sheet name="P1 Presupuesto Aprobado" sheetId="2" r:id="rId1"/>
    <sheet name="P2 Presupuesto Ejecutado " sheetId="3" r:id="rId2"/>
    <sheet name="P3 Presupuesto Aprob-Ejec." sheetId="7" r:id="rId3"/>
  </sheets>
  <definedNames>
    <definedName name="_xlnm.Print_Area" localSheetId="1">'P2 Presupuesto Ejecutado '!$B$1:$Q$89</definedName>
    <definedName name="_xlnm.Print_Area" localSheetId="2">'P3 Presupuesto Aprob-Ejec.'!$B$1:$Q$91</definedName>
    <definedName name="_xlnm.Print_Titles" localSheetId="1">'P2 Presupuesto Ejecutado '!$1:$6</definedName>
    <definedName name="_xlnm.Print_Titles" localSheetId="2">'P3 Presupuesto Aprob-Ejec.'!$1:$6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2" i="7" l="1"/>
  <c r="C82" i="7"/>
  <c r="G72" i="7"/>
  <c r="G84" i="7" s="1"/>
  <c r="Q71" i="7"/>
  <c r="Q70" i="7"/>
  <c r="Q69" i="7"/>
  <c r="Q68" i="7"/>
  <c r="C68" i="7"/>
  <c r="C65" i="7" s="1"/>
  <c r="C7" i="7" s="1"/>
  <c r="Q67" i="7"/>
  <c r="Q66" i="7"/>
  <c r="H65" i="7"/>
  <c r="G65" i="7"/>
  <c r="F65" i="7"/>
  <c r="E65" i="7"/>
  <c r="Q65" i="7" s="1"/>
  <c r="D65" i="7"/>
  <c r="Q64" i="7"/>
  <c r="Q63" i="7"/>
  <c r="Q62" i="7"/>
  <c r="Q61" i="7"/>
  <c r="P60" i="7"/>
  <c r="O60" i="7"/>
  <c r="N60" i="7"/>
  <c r="M60" i="7"/>
  <c r="L60" i="7"/>
  <c r="K60" i="7"/>
  <c r="J60" i="7"/>
  <c r="I60" i="7"/>
  <c r="H60" i="7"/>
  <c r="G60" i="7"/>
  <c r="F60" i="7"/>
  <c r="E60" i="7"/>
  <c r="Q60" i="7" s="1"/>
  <c r="D60" i="7"/>
  <c r="C60" i="7"/>
  <c r="Q59" i="7"/>
  <c r="Q58" i="7"/>
  <c r="Q57" i="7"/>
  <c r="Q56" i="7"/>
  <c r="Q55" i="7"/>
  <c r="Q54" i="7"/>
  <c r="Q53" i="7"/>
  <c r="Q52" i="7"/>
  <c r="Q51" i="7"/>
  <c r="P50" i="7"/>
  <c r="O50" i="7"/>
  <c r="N50" i="7"/>
  <c r="M50" i="7"/>
  <c r="L50" i="7"/>
  <c r="K50" i="7"/>
  <c r="J50" i="7"/>
  <c r="I50" i="7"/>
  <c r="H50" i="7"/>
  <c r="G50" i="7"/>
  <c r="F50" i="7"/>
  <c r="F72" i="7" s="1"/>
  <c r="F84" i="7" s="1"/>
  <c r="E50" i="7"/>
  <c r="Q50" i="7" s="1"/>
  <c r="D50" i="7"/>
  <c r="C50" i="7"/>
  <c r="Q49" i="7"/>
  <c r="Q48" i="7"/>
  <c r="Q47" i="7"/>
  <c r="Q46" i="7"/>
  <c r="Q45" i="7"/>
  <c r="Q44" i="7"/>
  <c r="Q43" i="7"/>
  <c r="P42" i="7"/>
  <c r="O42" i="7"/>
  <c r="N42" i="7"/>
  <c r="M42" i="7"/>
  <c r="L42" i="7"/>
  <c r="K42" i="7"/>
  <c r="J42" i="7"/>
  <c r="I42" i="7"/>
  <c r="H42" i="7"/>
  <c r="G42" i="7"/>
  <c r="F42" i="7"/>
  <c r="E42" i="7"/>
  <c r="Q42" i="7" s="1"/>
  <c r="D42" i="7"/>
  <c r="C42" i="7"/>
  <c r="Q41" i="7"/>
  <c r="Q40" i="7"/>
  <c r="Q39" i="7"/>
  <c r="Q38" i="7"/>
  <c r="Q37" i="7"/>
  <c r="Q36" i="7"/>
  <c r="Q35" i="7"/>
  <c r="P34" i="7"/>
  <c r="O34" i="7"/>
  <c r="N34" i="7"/>
  <c r="M34" i="7"/>
  <c r="L34" i="7"/>
  <c r="L7" i="7" s="1"/>
  <c r="K34" i="7"/>
  <c r="J34" i="7"/>
  <c r="I34" i="7"/>
  <c r="H34" i="7"/>
  <c r="H7" i="7" s="1"/>
  <c r="E34" i="7"/>
  <c r="Q34" i="7" s="1"/>
  <c r="D34" i="7"/>
  <c r="C34" i="7"/>
  <c r="Q33" i="7"/>
  <c r="Q32" i="7"/>
  <c r="Q31" i="7"/>
  <c r="Q30" i="7"/>
  <c r="Q29" i="7"/>
  <c r="Q28" i="7"/>
  <c r="Q27" i="7"/>
  <c r="Q26" i="7"/>
  <c r="Q25" i="7"/>
  <c r="P24" i="7"/>
  <c r="O24" i="7"/>
  <c r="N24" i="7"/>
  <c r="M24" i="7"/>
  <c r="L24" i="7"/>
  <c r="K24" i="7"/>
  <c r="J24" i="7"/>
  <c r="I24" i="7"/>
  <c r="H24" i="7"/>
  <c r="Q24" i="7" s="1"/>
  <c r="D24" i="7"/>
  <c r="D7" i="7" s="1"/>
  <c r="C24" i="7"/>
  <c r="C72" i="7" s="1"/>
  <c r="C84" i="7" s="1"/>
  <c r="Q23" i="7"/>
  <c r="Q22" i="7"/>
  <c r="Q21" i="7"/>
  <c r="Q20" i="7"/>
  <c r="Q19" i="7"/>
  <c r="Q18" i="7"/>
  <c r="Q17" i="7"/>
  <c r="Q16" i="7"/>
  <c r="Q15" i="7"/>
  <c r="P14" i="7"/>
  <c r="P72" i="7" s="1"/>
  <c r="P84" i="7" s="1"/>
  <c r="O14" i="7"/>
  <c r="O72" i="7" s="1"/>
  <c r="O84" i="7" s="1"/>
  <c r="N14" i="7"/>
  <c r="M14" i="7"/>
  <c r="L14" i="7"/>
  <c r="K14" i="7"/>
  <c r="J14" i="7"/>
  <c r="I14" i="7"/>
  <c r="H14" i="7"/>
  <c r="H72" i="7" s="1"/>
  <c r="H84" i="7" s="1"/>
  <c r="E14" i="7"/>
  <c r="Q14" i="7" s="1"/>
  <c r="D14" i="7"/>
  <c r="D72" i="7" s="1"/>
  <c r="D84" i="7" s="1"/>
  <c r="C14" i="7"/>
  <c r="Q13" i="7"/>
  <c r="Q12" i="7"/>
  <c r="Q11" i="7"/>
  <c r="Q10" i="7"/>
  <c r="Q9" i="7"/>
  <c r="P8" i="7"/>
  <c r="P7" i="7" s="1"/>
  <c r="O8" i="7"/>
  <c r="O7" i="7" s="1"/>
  <c r="N8" i="7"/>
  <c r="N72" i="7" s="1"/>
  <c r="N84" i="7" s="1"/>
  <c r="M8" i="7"/>
  <c r="M7" i="7" s="1"/>
  <c r="L8" i="7"/>
  <c r="L72" i="7" s="1"/>
  <c r="L84" i="7" s="1"/>
  <c r="K8" i="7"/>
  <c r="K72" i="7" s="1"/>
  <c r="K84" i="7" s="1"/>
  <c r="J8" i="7"/>
  <c r="J7" i="7" s="1"/>
  <c r="I8" i="7"/>
  <c r="I7" i="7" s="1"/>
  <c r="H8" i="7"/>
  <c r="F8" i="7"/>
  <c r="E8" i="7"/>
  <c r="D8" i="7"/>
  <c r="C8" i="7"/>
  <c r="AD7" i="7"/>
  <c r="W7" i="7"/>
  <c r="AC6" i="7" l="1"/>
  <c r="AD6" i="7" s="1"/>
  <c r="K7" i="7"/>
  <c r="I72" i="7"/>
  <c r="I84" i="7" s="1"/>
  <c r="J72" i="7"/>
  <c r="J84" i="7" s="1"/>
  <c r="N7" i="7"/>
  <c r="Q8" i="7"/>
  <c r="X7" i="7"/>
  <c r="Y7" i="7" s="1"/>
  <c r="Z7" i="7" s="1"/>
  <c r="AA7" i="7" s="1"/>
  <c r="AB7" i="7" s="1"/>
  <c r="M72" i="7"/>
  <c r="M84" i="7" s="1"/>
  <c r="E72" i="7"/>
  <c r="E84" i="7" s="1"/>
  <c r="Q53" i="3"/>
  <c r="Q54" i="3"/>
  <c r="Q55" i="3"/>
  <c r="Q72" i="7" l="1"/>
  <c r="Q84" i="7" s="1"/>
  <c r="Q7" i="7"/>
  <c r="H50" i="3"/>
  <c r="H34" i="3"/>
  <c r="H24" i="3"/>
  <c r="F8" i="3" l="1"/>
  <c r="Q21" i="3"/>
  <c r="D60" i="3" l="1"/>
  <c r="D50" i="3"/>
  <c r="C24" i="3"/>
  <c r="C34" i="3"/>
  <c r="C42" i="3"/>
  <c r="Q43" i="3"/>
  <c r="W7" i="3"/>
  <c r="AD7" i="3"/>
  <c r="C8" i="3"/>
  <c r="D8" i="3"/>
  <c r="E8" i="3"/>
  <c r="H8" i="3"/>
  <c r="I8" i="3"/>
  <c r="J8" i="3"/>
  <c r="K8" i="3"/>
  <c r="L8" i="3"/>
  <c r="M8" i="3"/>
  <c r="N8" i="3"/>
  <c r="O8" i="3"/>
  <c r="P8" i="3"/>
  <c r="Q9" i="3"/>
  <c r="Q10" i="3"/>
  <c r="Q11" i="3"/>
  <c r="Q12" i="3"/>
  <c r="Q13" i="3"/>
  <c r="C14" i="3"/>
  <c r="D14" i="3"/>
  <c r="E14" i="3"/>
  <c r="H14" i="3"/>
  <c r="I14" i="3"/>
  <c r="J14" i="3"/>
  <c r="K14" i="3"/>
  <c r="L14" i="3"/>
  <c r="M14" i="3"/>
  <c r="N14" i="3"/>
  <c r="O14" i="3"/>
  <c r="P14" i="3"/>
  <c r="Q15" i="3"/>
  <c r="Q16" i="3"/>
  <c r="Q17" i="3"/>
  <c r="Q18" i="3"/>
  <c r="Q19" i="3"/>
  <c r="Q20" i="3"/>
  <c r="Q22" i="3"/>
  <c r="Q23" i="3"/>
  <c r="D24" i="3"/>
  <c r="I24" i="3"/>
  <c r="J24" i="3"/>
  <c r="K24" i="3"/>
  <c r="L24" i="3"/>
  <c r="M24" i="3"/>
  <c r="N24" i="3"/>
  <c r="O24" i="3"/>
  <c r="P24" i="3"/>
  <c r="Q25" i="3"/>
  <c r="Q26" i="3"/>
  <c r="Q27" i="3"/>
  <c r="Q28" i="3"/>
  <c r="Q29" i="3"/>
  <c r="Q30" i="3"/>
  <c r="Q31" i="3"/>
  <c r="Q32" i="3"/>
  <c r="Q33" i="3"/>
  <c r="D34" i="3"/>
  <c r="E34" i="3"/>
  <c r="I34" i="3"/>
  <c r="J34" i="3"/>
  <c r="K34" i="3"/>
  <c r="L34" i="3"/>
  <c r="M34" i="3"/>
  <c r="N34" i="3"/>
  <c r="O34" i="3"/>
  <c r="P34" i="3"/>
  <c r="Q35" i="3"/>
  <c r="Q36" i="3"/>
  <c r="Q37" i="3"/>
  <c r="Q38" i="3"/>
  <c r="Q39" i="3"/>
  <c r="Q40" i="3"/>
  <c r="Q41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4" i="3"/>
  <c r="Q45" i="3"/>
  <c r="Q46" i="3"/>
  <c r="Q47" i="3"/>
  <c r="Q48" i="3"/>
  <c r="Q49" i="3"/>
  <c r="C50" i="3"/>
  <c r="E50" i="3"/>
  <c r="F50" i="3"/>
  <c r="G50" i="3"/>
  <c r="I50" i="3"/>
  <c r="J50" i="3"/>
  <c r="K50" i="3"/>
  <c r="L50" i="3"/>
  <c r="M50" i="3"/>
  <c r="N50" i="3"/>
  <c r="O50" i="3"/>
  <c r="P50" i="3"/>
  <c r="Q51" i="3"/>
  <c r="Q52" i="3"/>
  <c r="Q56" i="3"/>
  <c r="Q57" i="3"/>
  <c r="Q58" i="3"/>
  <c r="Q59" i="3"/>
  <c r="C60" i="3"/>
  <c r="E60" i="3"/>
  <c r="F60" i="3"/>
  <c r="G60" i="3"/>
  <c r="H60" i="3"/>
  <c r="I60" i="3"/>
  <c r="J60" i="3"/>
  <c r="K60" i="3"/>
  <c r="L60" i="3"/>
  <c r="M60" i="3"/>
  <c r="N60" i="3"/>
  <c r="O60" i="3"/>
  <c r="P60" i="3"/>
  <c r="Q61" i="3"/>
  <c r="Q62" i="3"/>
  <c r="Q63" i="3"/>
  <c r="Q64" i="3"/>
  <c r="D65" i="3"/>
  <c r="E65" i="3"/>
  <c r="F65" i="3"/>
  <c r="G65" i="3"/>
  <c r="H65" i="3"/>
  <c r="Q65" i="3"/>
  <c r="Q66" i="3"/>
  <c r="Q67" i="3"/>
  <c r="C68" i="3"/>
  <c r="C65" i="3" s="1"/>
  <c r="Q68" i="3"/>
  <c r="Q69" i="3"/>
  <c r="Q70" i="3"/>
  <c r="Q71" i="3"/>
  <c r="C82" i="3"/>
  <c r="D82" i="3"/>
  <c r="D7" i="3" l="1"/>
  <c r="AC6" i="3"/>
  <c r="AD6" i="3" s="1"/>
  <c r="Q60" i="3"/>
  <c r="X7" i="3"/>
  <c r="Y7" i="3" s="1"/>
  <c r="Z7" i="3" s="1"/>
  <c r="AA7" i="3" s="1"/>
  <c r="AB7" i="3" s="1"/>
  <c r="G72" i="3"/>
  <c r="G84" i="3" s="1"/>
  <c r="Q50" i="3"/>
  <c r="H72" i="3"/>
  <c r="H84" i="3" s="1"/>
  <c r="I72" i="3"/>
  <c r="I84" i="3" s="1"/>
  <c r="P7" i="3"/>
  <c r="C7" i="3"/>
  <c r="O7" i="3"/>
  <c r="Q42" i="3"/>
  <c r="Q34" i="3"/>
  <c r="Q24" i="3"/>
  <c r="M72" i="3"/>
  <c r="M84" i="3" s="1"/>
  <c r="M7" i="3"/>
  <c r="N72" i="3"/>
  <c r="N84" i="3" s="1"/>
  <c r="F72" i="3"/>
  <c r="F84" i="3" s="1"/>
  <c r="L7" i="3"/>
  <c r="D72" i="3"/>
  <c r="D84" i="3" s="1"/>
  <c r="C72" i="3"/>
  <c r="C84" i="3" s="1"/>
  <c r="E72" i="3"/>
  <c r="E84" i="3" s="1"/>
  <c r="Q8" i="3"/>
  <c r="K72" i="3"/>
  <c r="K84" i="3" s="1"/>
  <c r="O72" i="3"/>
  <c r="O84" i="3" s="1"/>
  <c r="P72" i="3"/>
  <c r="P84" i="3" s="1"/>
  <c r="J72" i="3"/>
  <c r="J84" i="3" s="1"/>
  <c r="N7" i="3"/>
  <c r="Q14" i="3"/>
  <c r="K7" i="3"/>
  <c r="L72" i="3"/>
  <c r="L84" i="3" s="1"/>
  <c r="J7" i="3"/>
  <c r="I7" i="3"/>
  <c r="H7" i="3"/>
  <c r="Q7" i="3" l="1"/>
  <c r="Q72" i="3"/>
  <c r="Q84" i="3" s="1"/>
  <c r="B25" i="2" l="1"/>
  <c r="B51" i="2" l="1"/>
  <c r="B9" i="2"/>
  <c r="C61" i="2" l="1"/>
  <c r="C66" i="2"/>
  <c r="B61" i="2" l="1"/>
  <c r="B69" i="2"/>
  <c r="B66" i="2"/>
  <c r="C43" i="2"/>
  <c r="C8" i="2" s="1"/>
  <c r="B15" i="2"/>
  <c r="B35" i="2"/>
  <c r="B43" i="2"/>
  <c r="B8" i="2" l="1"/>
  <c r="B73" i="2" s="1"/>
  <c r="B86" i="2" s="1"/>
  <c r="C73" i="2"/>
  <c r="C86" i="2" s="1"/>
</calcChain>
</file>

<file path=xl/sharedStrings.xml><?xml version="1.0" encoding="utf-8"?>
<sst xmlns="http://schemas.openxmlformats.org/spreadsheetml/2006/main" count="307" uniqueCount="123">
  <si>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</si>
  <si>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</si>
  <si>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</si>
  <si>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</si>
  <si>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</si>
  <si>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</si>
  <si>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</si>
  <si>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</si>
  <si>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</si>
  <si>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</si>
  <si>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</si>
  <si>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</si>
  <si>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</si>
  <si>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</si>
  <si>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</si>
  <si>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</si>
  <si>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</si>
  <si>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</si>
  <si>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</si>
  <si>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</si>
  <si>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</si>
  <si>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</si>
  <si>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</si>
  <si>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</si>
  <si>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</si>
  <si>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</si>
  <si>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</si>
  <si>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</si>
  <si>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</si>
  <si>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</si>
  <si>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</si>
  <si>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</si>
  <si>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</si>
  <si>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</si>
  <si>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</si>
  <si>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</si>
  <si>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</si>
  <si>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</si>
  <si>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</si>
  <si>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</si>
  <si>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</si>
  <si>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</si>
  <si>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</si>
  <si>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</si>
  <si>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</si>
  <si>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</si>
  <si>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</si>
  <si>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</si>
  <si>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</si>
  <si>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</si>
  <si>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</si>
  <si>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</si>
  <si>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</si>
  <si>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</si>
  <si>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</si>
  <si>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</si>
  <si>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</si>
  <si>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</si>
  <si>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</si>
  <si>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</si>
  <si>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</si>
  <si>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</si>
  <si>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</si>
  <si>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</si>
  <si>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</si>
  <si>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</si>
  <si>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</si>
  <si>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</si>
  <si>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</si>
  <si>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</si>
  <si>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</si>
  <si>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</si>
  <si>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</si>
  <si>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</si>
  <si>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</si>
  <si>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</si>
  <si>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</si>
  <si>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</si>
  <si>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</si>
  <si>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</si>
  <si>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</si>
  <si>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</si>
  <si>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</si>
  <si>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</si>
  <si>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</si>
  <si>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</si>
  <si>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</si>
  <si>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Ministerio de Trabajo</t>
  </si>
  <si>
    <t>Ana Patricia Fernández</t>
  </si>
  <si>
    <t>Encargada Departamento Presupuesto</t>
  </si>
  <si>
    <t>Gerente General</t>
  </si>
  <si>
    <t>____________________________</t>
  </si>
  <si>
    <t xml:space="preserve">                                                        ______________________________________</t>
  </si>
  <si>
    <t>Consejo Nacional de Seguridad Social</t>
  </si>
  <si>
    <t>Dr. Edward Guzmán P.</t>
  </si>
  <si>
    <t xml:space="preserve">Presupuesto Modificado </t>
  </si>
  <si>
    <t>Fuente: SIGEF</t>
  </si>
  <si>
    <t xml:space="preserve">Melissa Cabrera </t>
  </si>
  <si>
    <t>Año 2025</t>
  </si>
  <si>
    <t>Fuente: Sistema Integrado de Gestión Financiera</t>
  </si>
  <si>
    <t xml:space="preserve">Total </t>
  </si>
  <si>
    <t>Diciembre</t>
  </si>
  <si>
    <t>Noviembre</t>
  </si>
  <si>
    <t xml:space="preserve">Octubre </t>
  </si>
  <si>
    <t>Septiembre</t>
  </si>
  <si>
    <t>Agosto</t>
  </si>
  <si>
    <t>Julio</t>
  </si>
  <si>
    <t>Junio</t>
  </si>
  <si>
    <t>Mayo</t>
  </si>
  <si>
    <t>Abril</t>
  </si>
  <si>
    <t>Marzo</t>
  </si>
  <si>
    <t xml:space="preserve">Febrero </t>
  </si>
  <si>
    <t xml:space="preserve">Enero </t>
  </si>
  <si>
    <t>En RD$ Gasto Devengado</t>
  </si>
  <si>
    <t>Ejecución de Gastos y Aplicaciones Financieras</t>
  </si>
  <si>
    <t>4. Fecha de imputación: último día del mes analizado</t>
  </si>
  <si>
    <t>Directora Financera</t>
  </si>
  <si>
    <r>
      <rPr>
        <b/>
        <sz val="10"/>
        <color theme="1"/>
        <rFont val="Arial"/>
        <family val="2"/>
      </rPr>
      <t>Presupuesto aprobado:</t>
    </r>
    <r>
      <rPr>
        <sz val="10"/>
        <color theme="1"/>
        <rFont val="Arial"/>
        <family val="2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</si>
  <si>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Arial"/>
        <family val="2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</si>
  <si>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Arial"/>
        <family val="2"/>
      </rPr>
      <t>Total devengado:</t>
    </r>
    <r>
      <rPr>
        <sz val="10"/>
        <color theme="1"/>
        <rFont val="Arial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</si>
  <si>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Fecha de registro: hasta el 30 de Junio 2025</t>
  </si>
  <si>
    <t>Fecha de imputación: 2 de Julio 2025</t>
  </si>
  <si>
    <t>Presupuesto Modificado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</si>
</sst>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.000000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DEBF7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4" fontId="0" fillId="0" borderId="0" xfId="0" applyNumberFormat="1"/>
    <xf numFmtId="0" fontId="6" fillId="0" borderId="0" xfId="0" applyFont="1"/>
    <xf numFmtId="4" fontId="4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164" fontId="1" fillId="0" borderId="0" xfId="0" applyNumberFormat="1" applyFont="1" applyAlignment="1">
      <alignment wrapText="1"/>
    </xf>
    <xf numFmtId="0" fontId="1" fillId="0" borderId="0" xfId="0" applyFont="1"/>
    <xf numFmtId="9" fontId="0" fillId="0" borderId="0" xfId="4" applyFont="1"/>
    <xf numFmtId="0" fontId="7" fillId="0" borderId="0" xfId="0" applyFont="1" applyAlignment="1">
      <alignment horizontal="center"/>
    </xf>
    <xf numFmtId="4" fontId="8" fillId="6" borderId="3" xfId="0" applyNumberFormat="1" applyFont="1" applyFill="1" applyBorder="1" applyAlignment="1">
      <alignment horizontal="right" wrapText="1"/>
    </xf>
    <xf numFmtId="0" fontId="9" fillId="3" borderId="3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2" fontId="9" fillId="3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43" fontId="9" fillId="0" borderId="0" xfId="1" applyFont="1" applyBorder="1" applyAlignment="1">
      <alignment horizontal="right" vertical="center" wrapText="1"/>
    </xf>
    <xf numFmtId="43" fontId="9" fillId="0" borderId="3" xfId="1" applyFont="1" applyBorder="1" applyAlignment="1">
      <alignment horizontal="right" vertical="center" wrapText="1"/>
    </xf>
    <xf numFmtId="43" fontId="10" fillId="0" borderId="3" xfId="1" applyFont="1" applyBorder="1" applyAlignment="1">
      <alignment horizontal="right" wrapText="1"/>
    </xf>
    <xf numFmtId="43" fontId="9" fillId="0" borderId="5" xfId="1" applyFont="1" applyBorder="1" applyAlignment="1">
      <alignment horizontal="right" vertical="center" wrapText="1"/>
    </xf>
    <xf numFmtId="43" fontId="9" fillId="0" borderId="4" xfId="1" applyFont="1" applyBorder="1" applyAlignment="1">
      <alignment horizontal="right" wrapText="1"/>
    </xf>
    <xf numFmtId="43" fontId="9" fillId="0" borderId="3" xfId="1" applyFont="1" applyBorder="1" applyAlignment="1">
      <alignment horizontal="right" wrapText="1"/>
    </xf>
    <xf numFmtId="0" fontId="7" fillId="0" borderId="3" xfId="0" applyFont="1" applyBorder="1" applyAlignment="1">
      <alignment vertical="center" wrapText="1"/>
    </xf>
    <xf numFmtId="43" fontId="7" fillId="0" borderId="4" xfId="1" applyFont="1" applyBorder="1" applyAlignment="1">
      <alignment horizontal="right" wrapText="1"/>
    </xf>
    <xf numFmtId="43" fontId="7" fillId="0" borderId="3" xfId="1" applyFont="1" applyBorder="1" applyAlignment="1">
      <alignment horizontal="right" wrapText="1"/>
    </xf>
    <xf numFmtId="43" fontId="7" fillId="0" borderId="3" xfId="1" applyFont="1" applyBorder="1" applyAlignment="1">
      <alignment horizontal="right"/>
    </xf>
    <xf numFmtId="0" fontId="9" fillId="0" borderId="3" xfId="0" applyFont="1" applyBorder="1" applyAlignment="1">
      <alignment vertical="center" wrapText="1"/>
    </xf>
    <xf numFmtId="43" fontId="7" fillId="0" borderId="4" xfId="1" applyFont="1" applyBorder="1" applyAlignment="1">
      <alignment horizontal="right"/>
    </xf>
    <xf numFmtId="0" fontId="7" fillId="0" borderId="3" xfId="0" applyFont="1" applyBorder="1" applyAlignment="1">
      <alignment vertical="center"/>
    </xf>
    <xf numFmtId="43" fontId="7" fillId="0" borderId="3" xfId="1" applyFont="1" applyBorder="1" applyAlignment="1">
      <alignment horizontal="right" vertical="center" wrapText="1"/>
    </xf>
    <xf numFmtId="0" fontId="9" fillId="0" borderId="3" xfId="0" applyFont="1" applyBorder="1" applyAlignment="1">
      <alignment wrapText="1"/>
    </xf>
    <xf numFmtId="0" fontId="9" fillId="2" borderId="3" xfId="0" applyFont="1" applyFill="1" applyBorder="1" applyAlignment="1">
      <alignment horizontal="left" vertical="center" wrapText="1"/>
    </xf>
    <xf numFmtId="43" fontId="9" fillId="2" borderId="4" xfId="1" applyFont="1" applyFill="1" applyBorder="1" applyAlignment="1">
      <alignment horizontal="right" wrapText="1"/>
    </xf>
    <xf numFmtId="43" fontId="9" fillId="2" borderId="3" xfId="1" applyFont="1" applyFill="1" applyBorder="1" applyAlignment="1">
      <alignment horizontal="right" vertical="center" wrapText="1"/>
    </xf>
    <xf numFmtId="43" fontId="7" fillId="4" borderId="4" xfId="1" applyFont="1" applyFill="1" applyBorder="1" applyAlignment="1">
      <alignment horizontal="right" wrapText="1"/>
    </xf>
    <xf numFmtId="43" fontId="7" fillId="4" borderId="3" xfId="1" applyFont="1" applyFill="1" applyBorder="1" applyAlignment="1">
      <alignment horizontal="right" wrapText="1"/>
    </xf>
    <xf numFmtId="43" fontId="7" fillId="4" borderId="3" xfId="1" applyFont="1" applyFill="1" applyBorder="1" applyAlignment="1">
      <alignment horizontal="right" vertical="center" wrapText="1"/>
    </xf>
    <xf numFmtId="0" fontId="7" fillId="0" borderId="0" xfId="0" applyFont="1"/>
    <xf numFmtId="43" fontId="7" fillId="0" borderId="0" xfId="1" applyFont="1" applyAlignment="1">
      <alignment horizontal="right"/>
    </xf>
    <xf numFmtId="0" fontId="9" fillId="3" borderId="2" xfId="0" applyFont="1" applyFill="1" applyBorder="1" applyAlignment="1">
      <alignment horizontal="left" vertical="center" wrapText="1"/>
    </xf>
    <xf numFmtId="43" fontId="9" fillId="3" borderId="2" xfId="1" applyFont="1" applyFill="1" applyBorder="1" applyAlignment="1">
      <alignment horizontal="right" wrapText="1"/>
    </xf>
    <xf numFmtId="43" fontId="9" fillId="5" borderId="0" xfId="1" applyFont="1" applyFill="1" applyBorder="1" applyAlignment="1">
      <alignment horizontal="right" wrapText="1"/>
    </xf>
    <xf numFmtId="43" fontId="9" fillId="3" borderId="0" xfId="1" applyFont="1" applyFill="1" applyAlignment="1">
      <alignment horizontal="right" wrapText="1"/>
    </xf>
    <xf numFmtId="4" fontId="7" fillId="0" borderId="0" xfId="0" applyNumberFormat="1" applyFont="1"/>
    <xf numFmtId="43" fontId="7" fillId="0" borderId="0" xfId="1" applyFont="1"/>
    <xf numFmtId="4" fontId="7" fillId="0" borderId="0" xfId="0" applyNumberFormat="1" applyFont="1" applyAlignment="1">
      <alignment horizontal="right"/>
    </xf>
    <xf numFmtId="2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5" fontId="7" fillId="0" borderId="0" xfId="0" applyNumberFormat="1" applyFont="1"/>
    <xf numFmtId="164" fontId="7" fillId="0" borderId="0" xfId="0" applyNumberFormat="1" applyFont="1"/>
    <xf numFmtId="43" fontId="10" fillId="6" borderId="3" xfId="1" applyFont="1" applyFill="1" applyBorder="1" applyAlignment="1">
      <alignment horizontal="right" wrapText="1"/>
    </xf>
    <xf numFmtId="43" fontId="11" fillId="0" borderId="3" xfId="1" applyFont="1" applyBorder="1" applyAlignment="1">
      <alignment horizontal="right"/>
    </xf>
    <xf numFmtId="43" fontId="11" fillId="0" borderId="3" xfId="1" applyFont="1" applyBorder="1" applyAlignment="1">
      <alignment horizontal="right" wrapText="1"/>
    </xf>
    <xf numFmtId="4" fontId="7" fillId="0" borderId="0" xfId="0" applyNumberFormat="1" applyFont="1" applyAlignment="1">
      <alignment horizontal="center"/>
    </xf>
    <xf numFmtId="43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9" fillId="3" borderId="0" xfId="0" applyFont="1" applyFill="1" applyAlignment="1">
      <alignment vertical="center" wrapText="1"/>
    </xf>
    <xf numFmtId="43" fontId="9" fillId="3" borderId="0" xfId="1" applyFont="1" applyFill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3" fontId="9" fillId="0" borderId="1" xfId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43" fontId="9" fillId="0" borderId="0" xfId="1" applyFont="1" applyAlignment="1">
      <alignment vertical="center" wrapText="1"/>
    </xf>
    <xf numFmtId="0" fontId="7" fillId="0" borderId="0" xfId="0" applyFont="1" applyAlignment="1">
      <alignment horizontal="left" vertical="center" wrapText="1" indent="2"/>
    </xf>
    <xf numFmtId="43" fontId="7" fillId="0" borderId="0" xfId="1" applyFont="1" applyAlignment="1">
      <alignment vertical="center" wrapText="1"/>
    </xf>
    <xf numFmtId="164" fontId="9" fillId="0" borderId="0" xfId="0" applyNumberFormat="1" applyFont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43" fontId="9" fillId="2" borderId="2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9" fillId="0" borderId="1" xfId="1" applyFont="1" applyBorder="1" applyAlignment="1">
      <alignment vertical="center" wrapText="1"/>
    </xf>
    <xf numFmtId="43" fontId="9" fillId="2" borderId="2" xfId="1" applyFont="1" applyFill="1" applyBorder="1" applyAlignment="1">
      <alignment horizontal="left" vertical="center" wrapText="1"/>
    </xf>
    <xf numFmtId="43" fontId="9" fillId="3" borderId="2" xfId="1" applyFont="1" applyFill="1" applyBorder="1" applyAlignment="1">
      <alignment horizontal="center" vertical="center" wrapText="1"/>
    </xf>
    <xf numFmtId="43" fontId="9" fillId="5" borderId="0" xfId="1" applyFont="1" applyFill="1" applyAlignment="1">
      <alignment vertical="center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7" fillId="0" borderId="0" xfId="0" applyFont="1" applyAlignment="1">
      <alignment wrapText="1"/>
    </xf>
    <xf numFmtId="43" fontId="9" fillId="0" borderId="7" xfId="1" applyFont="1" applyBorder="1"/>
    <xf numFmtId="0" fontId="7" fillId="0" borderId="0" xfId="0" applyFont="1" applyAlignment="1">
      <alignment horizontal="left"/>
    </xf>
    <xf numFmtId="0" fontId="7" fillId="0" borderId="0" xfId="0" applyFont="1" applyAlignment="1"/>
    <xf numFmtId="43" fontId="7" fillId="0" borderId="0" xfId="1" applyFont="1" applyAlignment="1"/>
    <xf numFmtId="43" fontId="9" fillId="0" borderId="4" xfId="1" applyFont="1" applyBorder="1" applyAlignment="1">
      <alignment horizontal="right" vertical="center" wrapText="1"/>
    </xf>
    <xf numFmtId="4" fontId="0" fillId="0" borderId="3" xfId="0" applyNumberFormat="1" applyBorder="1"/>
    <xf numFmtId="43" fontId="7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3" fontId="7" fillId="0" borderId="0" xfId="1" applyFont="1" applyBorder="1" applyAlignment="1">
      <alignment horizontal="center"/>
    </xf>
    <xf numFmtId="43" fontId="7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</cellXfs>
  <cellStyles count="5">
    <cellStyle name="Millares" xfId="1" builtinId="3"/>
    <cellStyle name="Millares 2" xfId="3"/>
    <cellStyle name="Normal" xfId="0" builtinId="0"/>
    <cellStyle name="Normal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1</xdr:row>
      <xdr:rowOff>104775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467600" y="342900"/>
          <a:ext cx="661741" cy="52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</xdr:col>
      <xdr:colOff>847725</xdr:colOff>
      <xdr:row>0</xdr:row>
      <xdr:rowOff>142874</xdr:rowOff>
    </xdr:from>
    <xdr:ext cx="1275975" cy="847726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142874"/>
          <a:ext cx="1275975" cy="84772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95250</xdr:rowOff>
    </xdr:from>
    <xdr:to>
      <xdr:col>0</xdr:col>
      <xdr:colOff>1274174</xdr:colOff>
      <xdr:row>4</xdr:row>
      <xdr:rowOff>89609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"/>
          <a:ext cx="1274174" cy="853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962025</xdr:colOff>
      <xdr:row>0</xdr:row>
      <xdr:rowOff>0</xdr:rowOff>
    </xdr:from>
    <xdr:ext cx="960121" cy="93726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0"/>
          <a:ext cx="960121" cy="93726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962025</xdr:colOff>
      <xdr:row>0</xdr:row>
      <xdr:rowOff>0</xdr:rowOff>
    </xdr:from>
    <xdr:ext cx="960121" cy="93726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0"/>
          <a:ext cx="960121" cy="9372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showGridLines="0" showWhiteSpace="0" view="pageLayout" topLeftCell="A82" zoomScaleNormal="100" workbookViewId="0">
      <selection activeCell="A93" sqref="A93:C100"/>
    </sheetView>
  </sheetViews>
  <sheetFormatPr baseColWidth="10" defaultColWidth="9.140625" defaultRowHeight="15" x14ac:dyDescent="0.25"/>
  <cols>
    <col min="1" max="1" width="85" style="42" customWidth="1"/>
    <col min="2" max="2" width="17.85546875" style="49" bestFit="1" customWidth="1"/>
    <col min="3" max="3" width="17.85546875" style="49" customWidth="1"/>
    <col min="4" max="4" width="13.140625" style="42" bestFit="1" customWidth="1"/>
    <col min="5" max="5" width="17.85546875" bestFit="1" customWidth="1"/>
    <col min="6" max="6" width="10.5703125" bestFit="1" customWidth="1"/>
  </cols>
  <sheetData>
    <row r="1" spans="1:6" ht="18.75" x14ac:dyDescent="0.3">
      <c r="A1" s="93" t="s">
        <v>87</v>
      </c>
      <c r="B1" s="93"/>
      <c r="C1" s="93"/>
      <c r="E1" s="1" t="s">
        <v>38</v>
      </c>
    </row>
    <row r="2" spans="1:6" x14ac:dyDescent="0.25">
      <c r="A2" s="93" t="s">
        <v>93</v>
      </c>
      <c r="B2" s="93"/>
      <c r="C2" s="93"/>
      <c r="E2" s="2" t="s">
        <v>84</v>
      </c>
    </row>
    <row r="3" spans="1:6" x14ac:dyDescent="0.25">
      <c r="A3" s="93" t="s">
        <v>98</v>
      </c>
      <c r="B3" s="93"/>
      <c r="C3" s="93"/>
      <c r="E3" s="2" t="s">
        <v>85</v>
      </c>
    </row>
    <row r="4" spans="1:6" ht="18.75" x14ac:dyDescent="0.3">
      <c r="A4" s="93" t="s">
        <v>86</v>
      </c>
      <c r="B4" s="93"/>
      <c r="C4" s="93"/>
      <c r="E4" s="1" t="s">
        <v>81</v>
      </c>
    </row>
    <row r="5" spans="1:6" x14ac:dyDescent="0.25">
      <c r="A5" s="94" t="s">
        <v>36</v>
      </c>
      <c r="B5" s="94"/>
      <c r="C5" s="94"/>
      <c r="E5" s="2" t="s">
        <v>82</v>
      </c>
    </row>
    <row r="6" spans="1:6" x14ac:dyDescent="0.25">
      <c r="E6" s="2" t="s">
        <v>83</v>
      </c>
    </row>
    <row r="7" spans="1:6" ht="25.5" x14ac:dyDescent="0.25">
      <c r="A7" s="62" t="s">
        <v>0</v>
      </c>
      <c r="B7" s="63" t="s">
        <v>37</v>
      </c>
      <c r="C7" s="63" t="s">
        <v>95</v>
      </c>
    </row>
    <row r="8" spans="1:6" x14ac:dyDescent="0.25">
      <c r="A8" s="64" t="s">
        <v>1</v>
      </c>
      <c r="B8" s="65">
        <f>B9+B15+B25+B35+B43+B51+B61+B66+B69</f>
        <v>340228000</v>
      </c>
      <c r="C8" s="65">
        <f>C9+C15+C25+C35+C43+C51+C61+C66+C69</f>
        <v>411315827.38999999</v>
      </c>
      <c r="E8" s="3"/>
      <c r="F8" s="4"/>
    </row>
    <row r="9" spans="1:6" x14ac:dyDescent="0.25">
      <c r="A9" s="66" t="s">
        <v>2</v>
      </c>
      <c r="B9" s="67">
        <f>B10+B11+B12+B13+B14</f>
        <v>273985980</v>
      </c>
      <c r="C9" s="67">
        <v>277045980</v>
      </c>
      <c r="E9" s="4"/>
    </row>
    <row r="10" spans="1:6" x14ac:dyDescent="0.25">
      <c r="A10" s="68" t="s">
        <v>3</v>
      </c>
      <c r="B10" s="69">
        <v>192497500</v>
      </c>
      <c r="C10" s="69">
        <v>195442500</v>
      </c>
      <c r="E10" s="3"/>
    </row>
    <row r="11" spans="1:6" x14ac:dyDescent="0.25">
      <c r="A11" s="68" t="s">
        <v>4</v>
      </c>
      <c r="B11" s="69">
        <v>40525000</v>
      </c>
      <c r="C11" s="69">
        <v>41465000</v>
      </c>
      <c r="E11" s="4"/>
    </row>
    <row r="12" spans="1:6" x14ac:dyDescent="0.25">
      <c r="A12" s="68" t="s">
        <v>39</v>
      </c>
      <c r="B12" s="69">
        <v>12000000</v>
      </c>
      <c r="C12" s="69">
        <v>12000000</v>
      </c>
      <c r="D12" s="49"/>
    </row>
    <row r="13" spans="1:6" x14ac:dyDescent="0.25">
      <c r="A13" s="68" t="s">
        <v>5</v>
      </c>
      <c r="B13" s="69">
        <v>1680000</v>
      </c>
      <c r="C13" s="69">
        <v>855000</v>
      </c>
    </row>
    <row r="14" spans="1:6" x14ac:dyDescent="0.25">
      <c r="A14" s="68" t="s">
        <v>6</v>
      </c>
      <c r="B14" s="69">
        <v>27283480</v>
      </c>
      <c r="C14" s="69">
        <v>27283480</v>
      </c>
    </row>
    <row r="15" spans="1:6" x14ac:dyDescent="0.25">
      <c r="A15" s="66" t="s">
        <v>7</v>
      </c>
      <c r="B15" s="67">
        <f>B16+B17+B18+B19+B20+B21+B22+B23+B24</f>
        <v>56508000</v>
      </c>
      <c r="C15" s="67">
        <v>98310419.609999999</v>
      </c>
    </row>
    <row r="16" spans="1:6" x14ac:dyDescent="0.25">
      <c r="A16" s="68" t="s">
        <v>8</v>
      </c>
      <c r="B16" s="69">
        <v>8925000</v>
      </c>
      <c r="C16" s="69">
        <v>15325000</v>
      </c>
    </row>
    <row r="17" spans="1:7" x14ac:dyDescent="0.25">
      <c r="A17" s="68" t="s">
        <v>9</v>
      </c>
      <c r="B17" s="69">
        <v>2000000</v>
      </c>
      <c r="C17" s="69">
        <v>4989000</v>
      </c>
    </row>
    <row r="18" spans="1:7" x14ac:dyDescent="0.25">
      <c r="A18" s="68" t="s">
        <v>10</v>
      </c>
      <c r="B18" s="69">
        <v>350000</v>
      </c>
      <c r="C18" s="69">
        <v>1350000</v>
      </c>
    </row>
    <row r="19" spans="1:7" ht="18" customHeight="1" x14ac:dyDescent="0.25">
      <c r="A19" s="68" t="s">
        <v>11</v>
      </c>
      <c r="B19" s="69">
        <v>1050000</v>
      </c>
      <c r="C19" s="69">
        <v>2150000</v>
      </c>
    </row>
    <row r="20" spans="1:7" x14ac:dyDescent="0.25">
      <c r="A20" s="68" t="s">
        <v>12</v>
      </c>
      <c r="B20" s="69">
        <v>8300000</v>
      </c>
      <c r="C20" s="69">
        <v>27421219.609999999</v>
      </c>
      <c r="G20" s="7"/>
    </row>
    <row r="21" spans="1:7" x14ac:dyDescent="0.25">
      <c r="A21" s="68" t="s">
        <v>13</v>
      </c>
      <c r="B21" s="69">
        <v>6500000</v>
      </c>
      <c r="C21" s="69">
        <v>9900000</v>
      </c>
    </row>
    <row r="22" spans="1:7" ht="25.5" x14ac:dyDescent="0.25">
      <c r="A22" s="68" t="s">
        <v>14</v>
      </c>
      <c r="B22" s="69">
        <v>1850000</v>
      </c>
      <c r="C22" s="69">
        <v>1850000</v>
      </c>
      <c r="G22" s="7"/>
    </row>
    <row r="23" spans="1:7" x14ac:dyDescent="0.25">
      <c r="A23" s="68" t="s">
        <v>15</v>
      </c>
      <c r="B23" s="69">
        <v>22133000</v>
      </c>
      <c r="C23" s="69">
        <v>25425200</v>
      </c>
    </row>
    <row r="24" spans="1:7" x14ac:dyDescent="0.25">
      <c r="A24" s="68" t="s">
        <v>40</v>
      </c>
      <c r="B24" s="69">
        <v>5400000</v>
      </c>
      <c r="C24" s="69">
        <v>9900000</v>
      </c>
      <c r="G24" s="7"/>
    </row>
    <row r="25" spans="1:7" x14ac:dyDescent="0.25">
      <c r="A25" s="66" t="s">
        <v>16</v>
      </c>
      <c r="B25" s="67">
        <f>B26+B27+B28+B29+B30+B31+B32+B34+B33</f>
        <v>7034020</v>
      </c>
      <c r="C25" s="67">
        <v>16279427.779999999</v>
      </c>
    </row>
    <row r="26" spans="1:7" x14ac:dyDescent="0.25">
      <c r="A26" s="68" t="s">
        <v>17</v>
      </c>
      <c r="B26" s="69">
        <v>150000</v>
      </c>
      <c r="C26" s="69">
        <v>810000</v>
      </c>
    </row>
    <row r="27" spans="1:7" x14ac:dyDescent="0.25">
      <c r="A27" s="68" t="s">
        <v>18</v>
      </c>
      <c r="B27" s="69">
        <v>0</v>
      </c>
      <c r="C27" s="69">
        <v>0</v>
      </c>
    </row>
    <row r="28" spans="1:7" x14ac:dyDescent="0.25">
      <c r="A28" s="68" t="s">
        <v>19</v>
      </c>
      <c r="B28" s="69">
        <v>600000</v>
      </c>
      <c r="C28" s="69">
        <v>900000</v>
      </c>
    </row>
    <row r="29" spans="1:7" x14ac:dyDescent="0.25">
      <c r="A29" s="68" t="s">
        <v>20</v>
      </c>
      <c r="B29" s="69">
        <v>30000</v>
      </c>
      <c r="C29" s="69">
        <v>30000</v>
      </c>
    </row>
    <row r="30" spans="1:7" x14ac:dyDescent="0.25">
      <c r="A30" s="68" t="s">
        <v>21</v>
      </c>
      <c r="B30" s="69">
        <v>50000</v>
      </c>
      <c r="C30" s="69">
        <v>170000</v>
      </c>
    </row>
    <row r="31" spans="1:7" x14ac:dyDescent="0.25">
      <c r="A31" s="68" t="s">
        <v>22</v>
      </c>
      <c r="B31" s="69">
        <v>100000</v>
      </c>
      <c r="C31" s="69">
        <v>300000</v>
      </c>
    </row>
    <row r="32" spans="1:7" x14ac:dyDescent="0.25">
      <c r="A32" s="68" t="s">
        <v>23</v>
      </c>
      <c r="B32" s="69">
        <v>5450000</v>
      </c>
      <c r="C32" s="69">
        <v>8207607.7800000003</v>
      </c>
    </row>
    <row r="33" spans="1:3" x14ac:dyDescent="0.25">
      <c r="A33" s="68" t="s">
        <v>41</v>
      </c>
      <c r="B33" s="69">
        <v>0</v>
      </c>
      <c r="C33" s="69">
        <v>0</v>
      </c>
    </row>
    <row r="34" spans="1:3" x14ac:dyDescent="0.25">
      <c r="A34" s="68" t="s">
        <v>24</v>
      </c>
      <c r="B34" s="69">
        <v>654020</v>
      </c>
      <c r="C34" s="69">
        <v>5861820</v>
      </c>
    </row>
    <row r="35" spans="1:3" x14ac:dyDescent="0.25">
      <c r="A35" s="66" t="s">
        <v>25</v>
      </c>
      <c r="B35" s="67">
        <f>B36+B37+B38+B39+B40+B41+B42</f>
        <v>2700000</v>
      </c>
      <c r="C35" s="67">
        <v>2960000</v>
      </c>
    </row>
    <row r="36" spans="1:3" x14ac:dyDescent="0.25">
      <c r="A36" s="68" t="s">
        <v>26</v>
      </c>
      <c r="B36" s="69">
        <v>200000</v>
      </c>
      <c r="C36" s="69">
        <v>460000</v>
      </c>
    </row>
    <row r="37" spans="1:3" x14ac:dyDescent="0.25">
      <c r="A37" s="68" t="s">
        <v>42</v>
      </c>
      <c r="B37" s="69">
        <v>0</v>
      </c>
      <c r="C37" s="69">
        <v>0</v>
      </c>
    </row>
    <row r="38" spans="1:3" x14ac:dyDescent="0.25">
      <c r="A38" s="68" t="s">
        <v>43</v>
      </c>
      <c r="B38" s="69">
        <v>0</v>
      </c>
      <c r="C38" s="69">
        <v>0</v>
      </c>
    </row>
    <row r="39" spans="1:3" x14ac:dyDescent="0.25">
      <c r="A39" s="68" t="s">
        <v>44</v>
      </c>
      <c r="B39" s="69">
        <v>0</v>
      </c>
      <c r="C39" s="69">
        <v>0</v>
      </c>
    </row>
    <row r="40" spans="1:3" x14ac:dyDescent="0.25">
      <c r="A40" s="68" t="s">
        <v>45</v>
      </c>
      <c r="B40" s="69">
        <v>0</v>
      </c>
      <c r="C40" s="69">
        <v>0</v>
      </c>
    </row>
    <row r="41" spans="1:3" x14ac:dyDescent="0.25">
      <c r="A41" s="68" t="s">
        <v>27</v>
      </c>
      <c r="B41" s="69">
        <v>2500000</v>
      </c>
      <c r="C41" s="69">
        <v>2500000</v>
      </c>
    </row>
    <row r="42" spans="1:3" x14ac:dyDescent="0.25">
      <c r="A42" s="68" t="s">
        <v>46</v>
      </c>
      <c r="B42" s="69">
        <v>0</v>
      </c>
      <c r="C42" s="69">
        <v>0</v>
      </c>
    </row>
    <row r="43" spans="1:3" x14ac:dyDescent="0.25">
      <c r="A43" s="66" t="s">
        <v>47</v>
      </c>
      <c r="B43" s="67">
        <f>SUM(B44:B50)</f>
        <v>0</v>
      </c>
      <c r="C43" s="67">
        <f>SUM(C44:C50)</f>
        <v>0</v>
      </c>
    </row>
    <row r="44" spans="1:3" x14ac:dyDescent="0.25">
      <c r="A44" s="68" t="s">
        <v>48</v>
      </c>
      <c r="B44" s="69">
        <v>0</v>
      </c>
      <c r="C44" s="69">
        <v>0</v>
      </c>
    </row>
    <row r="45" spans="1:3" x14ac:dyDescent="0.25">
      <c r="A45" s="68" t="s">
        <v>49</v>
      </c>
      <c r="B45" s="69">
        <v>0</v>
      </c>
      <c r="C45" s="69">
        <v>0</v>
      </c>
    </row>
    <row r="46" spans="1:3" x14ac:dyDescent="0.25">
      <c r="A46" s="68" t="s">
        <v>50</v>
      </c>
      <c r="B46" s="69">
        <v>0</v>
      </c>
      <c r="C46" s="69">
        <v>0</v>
      </c>
    </row>
    <row r="47" spans="1:3" x14ac:dyDescent="0.25">
      <c r="A47" s="68" t="s">
        <v>51</v>
      </c>
      <c r="B47" s="69">
        <v>0</v>
      </c>
      <c r="C47" s="69">
        <v>0</v>
      </c>
    </row>
    <row r="48" spans="1:3" x14ac:dyDescent="0.25">
      <c r="A48" s="68" t="s">
        <v>52</v>
      </c>
      <c r="B48" s="69">
        <v>0</v>
      </c>
      <c r="C48" s="69">
        <v>0</v>
      </c>
    </row>
    <row r="49" spans="1:3" x14ac:dyDescent="0.25">
      <c r="A49" s="68" t="s">
        <v>53</v>
      </c>
      <c r="B49" s="69">
        <v>0</v>
      </c>
      <c r="C49" s="69">
        <v>0</v>
      </c>
    </row>
    <row r="50" spans="1:3" x14ac:dyDescent="0.25">
      <c r="A50" s="68" t="s">
        <v>54</v>
      </c>
      <c r="B50" s="69">
        <v>0</v>
      </c>
      <c r="C50" s="69">
        <v>0</v>
      </c>
    </row>
    <row r="51" spans="1:3" x14ac:dyDescent="0.25">
      <c r="A51" s="66" t="s">
        <v>28</v>
      </c>
      <c r="B51" s="67">
        <f>B52+B53+B54+B55+B56+B57+B58+B59+B60</f>
        <v>0</v>
      </c>
      <c r="C51" s="67">
        <v>16720000</v>
      </c>
    </row>
    <row r="52" spans="1:3" x14ac:dyDescent="0.25">
      <c r="A52" s="68" t="s">
        <v>29</v>
      </c>
      <c r="B52" s="69">
        <v>0</v>
      </c>
      <c r="C52" s="69">
        <v>1830000</v>
      </c>
    </row>
    <row r="53" spans="1:3" x14ac:dyDescent="0.25">
      <c r="A53" s="68" t="s">
        <v>30</v>
      </c>
      <c r="B53" s="69">
        <v>0</v>
      </c>
      <c r="C53" s="69">
        <v>0</v>
      </c>
    </row>
    <row r="54" spans="1:3" x14ac:dyDescent="0.25">
      <c r="A54" s="68" t="s">
        <v>31</v>
      </c>
      <c r="B54" s="69">
        <v>0</v>
      </c>
      <c r="C54" s="69">
        <v>0</v>
      </c>
    </row>
    <row r="55" spans="1:3" x14ac:dyDescent="0.25">
      <c r="A55" s="68" t="s">
        <v>32</v>
      </c>
      <c r="B55" s="69">
        <v>0</v>
      </c>
      <c r="C55" s="69">
        <v>0</v>
      </c>
    </row>
    <row r="56" spans="1:3" x14ac:dyDescent="0.25">
      <c r="A56" s="68" t="s">
        <v>33</v>
      </c>
      <c r="B56" s="69">
        <v>0</v>
      </c>
      <c r="C56" s="69">
        <v>650000</v>
      </c>
    </row>
    <row r="57" spans="1:3" x14ac:dyDescent="0.25">
      <c r="A57" s="68" t="s">
        <v>55</v>
      </c>
      <c r="B57" s="69">
        <v>0</v>
      </c>
      <c r="C57" s="69">
        <v>0</v>
      </c>
    </row>
    <row r="58" spans="1:3" x14ac:dyDescent="0.25">
      <c r="A58" s="68" t="s">
        <v>56</v>
      </c>
      <c r="B58" s="69">
        <v>0</v>
      </c>
      <c r="C58" s="69">
        <v>0</v>
      </c>
    </row>
    <row r="59" spans="1:3" x14ac:dyDescent="0.25">
      <c r="A59" s="68" t="s">
        <v>34</v>
      </c>
      <c r="B59" s="69">
        <v>0</v>
      </c>
      <c r="C59" s="69">
        <v>0</v>
      </c>
    </row>
    <row r="60" spans="1:3" x14ac:dyDescent="0.25">
      <c r="A60" s="68" t="s">
        <v>57</v>
      </c>
      <c r="B60" s="69">
        <v>0</v>
      </c>
      <c r="C60" s="69">
        <v>14240000</v>
      </c>
    </row>
    <row r="61" spans="1:3" x14ac:dyDescent="0.25">
      <c r="A61" s="66" t="s">
        <v>58</v>
      </c>
      <c r="B61" s="67">
        <f>B62+B63+B65+B64</f>
        <v>0</v>
      </c>
      <c r="C61" s="67">
        <f>C62+C63+C65+C64</f>
        <v>0</v>
      </c>
    </row>
    <row r="62" spans="1:3" x14ac:dyDescent="0.25">
      <c r="A62" s="68" t="s">
        <v>59</v>
      </c>
      <c r="B62" s="69">
        <v>0</v>
      </c>
      <c r="C62" s="69">
        <v>0</v>
      </c>
    </row>
    <row r="63" spans="1:3" x14ac:dyDescent="0.25">
      <c r="A63" s="68" t="s">
        <v>60</v>
      </c>
      <c r="B63" s="69">
        <v>0</v>
      </c>
      <c r="C63" s="69">
        <v>0</v>
      </c>
    </row>
    <row r="64" spans="1:3" x14ac:dyDescent="0.25">
      <c r="A64" s="68" t="s">
        <v>61</v>
      </c>
      <c r="B64" s="69">
        <v>0</v>
      </c>
      <c r="C64" s="69">
        <v>0</v>
      </c>
    </row>
    <row r="65" spans="1:4" ht="25.5" x14ac:dyDescent="0.25">
      <c r="A65" s="68" t="s">
        <v>62</v>
      </c>
      <c r="B65" s="69">
        <v>0</v>
      </c>
      <c r="C65" s="69">
        <v>0</v>
      </c>
    </row>
    <row r="66" spans="1:4" x14ac:dyDescent="0.25">
      <c r="A66" s="66" t="s">
        <v>63</v>
      </c>
      <c r="B66" s="67">
        <f>B67+B68+B69+B70+B71+B72</f>
        <v>0</v>
      </c>
      <c r="C66" s="67">
        <f>C67+C68+C69+C70+C71+C72</f>
        <v>0</v>
      </c>
      <c r="D66" s="70"/>
    </row>
    <row r="67" spans="1:4" x14ac:dyDescent="0.25">
      <c r="A67" s="68" t="s">
        <v>64</v>
      </c>
      <c r="B67" s="69">
        <v>0</v>
      </c>
      <c r="C67" s="69">
        <v>0</v>
      </c>
    </row>
    <row r="68" spans="1:4" x14ac:dyDescent="0.25">
      <c r="A68" s="68" t="s">
        <v>65</v>
      </c>
      <c r="B68" s="69">
        <v>0</v>
      </c>
      <c r="C68" s="69">
        <v>0</v>
      </c>
    </row>
    <row r="69" spans="1:4" x14ac:dyDescent="0.25">
      <c r="A69" s="66" t="s">
        <v>66</v>
      </c>
      <c r="B69" s="67">
        <f>B72+B71+B70</f>
        <v>0</v>
      </c>
      <c r="C69" s="69">
        <v>0</v>
      </c>
    </row>
    <row r="70" spans="1:4" x14ac:dyDescent="0.25">
      <c r="A70" s="68" t="s">
        <v>67</v>
      </c>
      <c r="B70" s="69">
        <v>0</v>
      </c>
      <c r="C70" s="69">
        <v>0</v>
      </c>
    </row>
    <row r="71" spans="1:4" x14ac:dyDescent="0.25">
      <c r="A71" s="68" t="s">
        <v>68</v>
      </c>
      <c r="B71" s="69">
        <v>0</v>
      </c>
      <c r="C71" s="69">
        <v>0</v>
      </c>
    </row>
    <row r="72" spans="1:4" x14ac:dyDescent="0.25">
      <c r="A72" s="68" t="s">
        <v>69</v>
      </c>
      <c r="B72" s="69">
        <v>0</v>
      </c>
      <c r="C72" s="69">
        <v>0</v>
      </c>
    </row>
    <row r="73" spans="1:4" x14ac:dyDescent="0.25">
      <c r="A73" s="71" t="s">
        <v>35</v>
      </c>
      <c r="B73" s="72">
        <f>B8</f>
        <v>340228000</v>
      </c>
      <c r="C73" s="72">
        <f>C8</f>
        <v>411315827.38999999</v>
      </c>
    </row>
    <row r="74" spans="1:4" x14ac:dyDescent="0.25">
      <c r="A74" s="73"/>
      <c r="B74" s="69"/>
    </row>
    <row r="75" spans="1:4" x14ac:dyDescent="0.25">
      <c r="A75" s="64" t="s">
        <v>70</v>
      </c>
      <c r="B75" s="74"/>
      <c r="C75" s="74"/>
    </row>
    <row r="76" spans="1:4" x14ac:dyDescent="0.25">
      <c r="A76" s="66" t="s">
        <v>71</v>
      </c>
      <c r="B76" s="69">
        <v>0</v>
      </c>
      <c r="C76" s="69">
        <v>0</v>
      </c>
    </row>
    <row r="77" spans="1:4" x14ac:dyDescent="0.25">
      <c r="A77" s="68" t="s">
        <v>72</v>
      </c>
      <c r="B77" s="69">
        <v>0</v>
      </c>
      <c r="C77" s="69">
        <v>0</v>
      </c>
    </row>
    <row r="78" spans="1:4" x14ac:dyDescent="0.25">
      <c r="A78" s="68" t="s">
        <v>73</v>
      </c>
      <c r="B78" s="69">
        <v>0</v>
      </c>
      <c r="C78" s="69">
        <v>0</v>
      </c>
    </row>
    <row r="79" spans="1:4" x14ac:dyDescent="0.25">
      <c r="A79" s="66" t="s">
        <v>74</v>
      </c>
      <c r="B79" s="69">
        <v>0</v>
      </c>
      <c r="C79" s="69">
        <v>0</v>
      </c>
    </row>
    <row r="80" spans="1:4" x14ac:dyDescent="0.25">
      <c r="A80" s="68" t="s">
        <v>75</v>
      </c>
      <c r="B80" s="69">
        <v>0</v>
      </c>
      <c r="C80" s="69">
        <v>0</v>
      </c>
    </row>
    <row r="81" spans="1:10" x14ac:dyDescent="0.25">
      <c r="A81" s="68" t="s">
        <v>76</v>
      </c>
      <c r="B81" s="69">
        <v>0</v>
      </c>
      <c r="C81" s="69">
        <v>0</v>
      </c>
    </row>
    <row r="82" spans="1:10" x14ac:dyDescent="0.25">
      <c r="A82" s="66" t="s">
        <v>77</v>
      </c>
      <c r="B82" s="69">
        <v>0</v>
      </c>
      <c r="C82" s="69">
        <v>0</v>
      </c>
    </row>
    <row r="83" spans="1:10" x14ac:dyDescent="0.25">
      <c r="A83" s="68" t="s">
        <v>78</v>
      </c>
      <c r="B83" s="69">
        <v>0</v>
      </c>
      <c r="C83" s="69">
        <v>0</v>
      </c>
    </row>
    <row r="84" spans="1:10" x14ac:dyDescent="0.25">
      <c r="A84" s="71" t="s">
        <v>79</v>
      </c>
      <c r="B84" s="75">
        <v>0</v>
      </c>
      <c r="C84" s="75">
        <v>0</v>
      </c>
    </row>
    <row r="86" spans="1:10" x14ac:dyDescent="0.25">
      <c r="A86" s="44" t="s">
        <v>80</v>
      </c>
      <c r="B86" s="76">
        <f>B73+B84</f>
        <v>340228000</v>
      </c>
      <c r="C86" s="77">
        <f>C73+C84</f>
        <v>411315827.38999999</v>
      </c>
    </row>
    <row r="87" spans="1:10" x14ac:dyDescent="0.25">
      <c r="A87" s="42" t="s">
        <v>96</v>
      </c>
      <c r="D87" s="52"/>
    </row>
    <row r="88" spans="1:10" x14ac:dyDescent="0.25">
      <c r="A88" s="78" t="s">
        <v>117</v>
      </c>
      <c r="D88" s="52"/>
    </row>
    <row r="89" spans="1:10" ht="26.25" x14ac:dyDescent="0.25">
      <c r="A89" s="79" t="s">
        <v>118</v>
      </c>
      <c r="D89" s="52"/>
    </row>
    <row r="90" spans="1:10" ht="51.75" x14ac:dyDescent="0.25">
      <c r="A90" s="80" t="s">
        <v>119</v>
      </c>
      <c r="D90" s="52"/>
    </row>
    <row r="92" spans="1:10" ht="14.25" customHeight="1" x14ac:dyDescent="0.25"/>
    <row r="93" spans="1:10" ht="15.75" thickBot="1" x14ac:dyDescent="0.3">
      <c r="A93" s="42" t="s">
        <v>91</v>
      </c>
      <c r="B93" s="81"/>
      <c r="C93" s="81"/>
    </row>
    <row r="94" spans="1:10" x14ac:dyDescent="0.25">
      <c r="A94" s="82" t="s">
        <v>88</v>
      </c>
      <c r="B94" s="90" t="s">
        <v>97</v>
      </c>
      <c r="C94" s="90"/>
      <c r="G94" s="5"/>
      <c r="H94" s="6"/>
      <c r="I94" s="6"/>
      <c r="J94" s="6"/>
    </row>
    <row r="95" spans="1:10" x14ac:dyDescent="0.25">
      <c r="A95" s="82" t="s">
        <v>89</v>
      </c>
      <c r="B95" s="91" t="s">
        <v>116</v>
      </c>
      <c r="C95" s="91"/>
      <c r="G95" s="5"/>
      <c r="H95" s="5"/>
      <c r="I95" s="5"/>
      <c r="J95" s="5"/>
    </row>
    <row r="96" spans="1:10" x14ac:dyDescent="0.25">
      <c r="A96" s="14"/>
      <c r="E96" s="5"/>
      <c r="F96" s="5"/>
      <c r="G96" s="5"/>
      <c r="H96" s="5"/>
      <c r="I96" s="5"/>
      <c r="J96" s="5"/>
    </row>
    <row r="97" spans="1:10" x14ac:dyDescent="0.25">
      <c r="A97" s="14"/>
      <c r="E97" s="5"/>
      <c r="F97" s="5"/>
      <c r="G97" s="5"/>
      <c r="H97" s="5"/>
      <c r="I97" s="5"/>
      <c r="J97" s="5"/>
    </row>
    <row r="98" spans="1:10" x14ac:dyDescent="0.25">
      <c r="A98" s="83" t="s">
        <v>92</v>
      </c>
      <c r="B98" s="84"/>
      <c r="C98" s="84"/>
      <c r="E98" s="5"/>
      <c r="F98" s="5"/>
      <c r="G98" s="5"/>
      <c r="H98" s="5"/>
      <c r="I98" s="5"/>
      <c r="J98" s="5"/>
    </row>
    <row r="99" spans="1:10" x14ac:dyDescent="0.25">
      <c r="A99" s="92" t="s">
        <v>94</v>
      </c>
      <c r="B99" s="92"/>
      <c r="E99" s="5"/>
      <c r="F99" s="5"/>
      <c r="G99" s="5"/>
      <c r="H99" s="5"/>
      <c r="I99" s="5"/>
      <c r="J99" s="5"/>
    </row>
    <row r="100" spans="1:10" x14ac:dyDescent="0.25">
      <c r="A100" s="92" t="s">
        <v>90</v>
      </c>
      <c r="B100" s="92"/>
    </row>
  </sheetData>
  <mergeCells count="9">
    <mergeCell ref="B94:C94"/>
    <mergeCell ref="B95:C95"/>
    <mergeCell ref="A99:B99"/>
    <mergeCell ref="A100:B100"/>
    <mergeCell ref="A1:C1"/>
    <mergeCell ref="A2:C2"/>
    <mergeCell ref="A3:C3"/>
    <mergeCell ref="A5:C5"/>
    <mergeCell ref="A4:C4"/>
  </mergeCells>
  <pageMargins left="0.7" right="0.7" top="0.75" bottom="0.75" header="0.3" footer="0.3"/>
  <pageSetup scale="65" orientation="portrait" r:id="rId1"/>
  <ignoredErrors>
    <ignoredError sqref="C4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tabSelected="1" showWhiteSpace="0" view="pageLayout" topLeftCell="A70" zoomScaleNormal="100" workbookViewId="0">
      <selection activeCell="C73" sqref="C73"/>
    </sheetView>
  </sheetViews>
  <sheetFormatPr baseColWidth="10" defaultColWidth="9.140625" defaultRowHeight="15" x14ac:dyDescent="0.25"/>
  <cols>
    <col min="1" max="1" width="1.140625" customWidth="1"/>
    <col min="2" max="2" width="58.7109375" style="42" customWidth="1"/>
    <col min="3" max="4" width="16.140625" style="42" bestFit="1" customWidth="1"/>
    <col min="5" max="5" width="15.140625" style="42" bestFit="1" customWidth="1"/>
    <col min="6" max="6" width="15.140625" style="53" bestFit="1" customWidth="1"/>
    <col min="7" max="7" width="16.42578125" style="42" customWidth="1"/>
    <col min="8" max="8" width="17" style="42" customWidth="1"/>
    <col min="9" max="10" width="16.5703125" style="42" customWidth="1"/>
    <col min="11" max="16" width="16.5703125" style="42" hidden="1" customWidth="1"/>
    <col min="17" max="17" width="15.140625" style="51" customWidth="1"/>
    <col min="19" max="19" width="8.7109375" hidden="1" customWidth="1"/>
    <col min="20" max="20" width="0" hidden="1" customWidth="1"/>
    <col min="21" max="28" width="6" hidden="1" customWidth="1"/>
    <col min="29" max="30" width="7" hidden="1" customWidth="1"/>
  </cols>
  <sheetData>
    <row r="1" spans="1:30" x14ac:dyDescent="0.25">
      <c r="A1" s="8"/>
      <c r="B1" s="95" t="s">
        <v>87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S1" s="2" t="s">
        <v>115</v>
      </c>
    </row>
    <row r="2" spans="1:30" x14ac:dyDescent="0.25">
      <c r="A2" s="8"/>
      <c r="B2" s="96" t="s">
        <v>93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S2" s="2"/>
    </row>
    <row r="3" spans="1:30" x14ac:dyDescent="0.25">
      <c r="A3" s="8"/>
      <c r="B3" s="96" t="s">
        <v>98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S3" s="2"/>
    </row>
    <row r="4" spans="1:30" x14ac:dyDescent="0.25">
      <c r="A4" s="8"/>
      <c r="B4" s="95" t="s">
        <v>114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S4" s="2"/>
    </row>
    <row r="5" spans="1:30" ht="42.6" customHeight="1" x14ac:dyDescent="0.25">
      <c r="A5" s="8"/>
      <c r="B5" s="14"/>
      <c r="C5" s="14"/>
      <c r="E5" s="97" t="s">
        <v>113</v>
      </c>
      <c r="F5" s="97"/>
      <c r="G5" s="97"/>
      <c r="H5" s="97"/>
      <c r="I5" s="97"/>
      <c r="J5" s="97"/>
      <c r="K5" s="97"/>
      <c r="L5" s="97"/>
      <c r="M5" s="97"/>
      <c r="N5" s="97"/>
      <c r="O5" s="97"/>
      <c r="P5" s="14"/>
      <c r="Q5" s="14"/>
      <c r="S5" s="2"/>
    </row>
    <row r="6" spans="1:30" ht="67.900000000000006" customHeight="1" x14ac:dyDescent="0.25">
      <c r="A6" s="8"/>
      <c r="B6" s="16" t="s">
        <v>0</v>
      </c>
      <c r="C6" s="17" t="s">
        <v>37</v>
      </c>
      <c r="D6" s="18" t="s">
        <v>122</v>
      </c>
      <c r="E6" s="17" t="s">
        <v>112</v>
      </c>
      <c r="F6" s="17" t="s">
        <v>111</v>
      </c>
      <c r="G6" s="17" t="s">
        <v>110</v>
      </c>
      <c r="H6" s="17" t="s">
        <v>109</v>
      </c>
      <c r="I6" s="17" t="s">
        <v>108</v>
      </c>
      <c r="J6" s="17" t="s">
        <v>107</v>
      </c>
      <c r="K6" s="17" t="s">
        <v>106</v>
      </c>
      <c r="L6" s="17" t="s">
        <v>105</v>
      </c>
      <c r="M6" s="17" t="s">
        <v>104</v>
      </c>
      <c r="N6" s="17" t="s">
        <v>103</v>
      </c>
      <c r="O6" s="17" t="s">
        <v>102</v>
      </c>
      <c r="P6" s="17" t="s">
        <v>101</v>
      </c>
      <c r="Q6" s="19" t="s">
        <v>100</v>
      </c>
      <c r="AC6" s="4">
        <f>SUM(U7:AC7)</f>
        <v>11.029108875781253</v>
      </c>
      <c r="AD6" s="4">
        <f>+AC6+AD7</f>
        <v>13.989108875781252</v>
      </c>
    </row>
    <row r="7" spans="1:30" ht="13.5" customHeight="1" x14ac:dyDescent="0.25">
      <c r="A7" s="8"/>
      <c r="B7" s="20" t="s">
        <v>1</v>
      </c>
      <c r="C7" s="21">
        <f t="shared" ref="C7:Q7" si="0">C8+C14+C24+C34+C42+C50+C60+C65+C68</f>
        <v>340228000</v>
      </c>
      <c r="D7" s="22">
        <f>D8+D14+D24+D34+D42+D50+D60+D65+D68</f>
        <v>416315827.38999999</v>
      </c>
      <c r="E7" s="23">
        <v>21517475.32</v>
      </c>
      <c r="F7" s="23">
        <v>26140172.390000001</v>
      </c>
      <c r="G7" s="86">
        <v>33636979.82</v>
      </c>
      <c r="H7" s="85">
        <f t="shared" si="0"/>
        <v>43011236.659999996</v>
      </c>
      <c r="I7" s="22">
        <f t="shared" si="0"/>
        <v>28974932.82</v>
      </c>
      <c r="J7" s="22">
        <f t="shared" si="0"/>
        <v>28231784.379999999</v>
      </c>
      <c r="K7" s="22">
        <f t="shared" si="0"/>
        <v>0</v>
      </c>
      <c r="L7" s="22">
        <f t="shared" si="0"/>
        <v>0</v>
      </c>
      <c r="M7" s="22">
        <f t="shared" si="0"/>
        <v>0</v>
      </c>
      <c r="N7" s="22">
        <f t="shared" si="0"/>
        <v>0</v>
      </c>
      <c r="O7" s="24">
        <f t="shared" si="0"/>
        <v>0</v>
      </c>
      <c r="P7" s="24">
        <f t="shared" si="0"/>
        <v>0</v>
      </c>
      <c r="Q7" s="24">
        <f t="shared" si="0"/>
        <v>181512581.39000002</v>
      </c>
      <c r="U7" s="3">
        <v>1</v>
      </c>
      <c r="V7" s="3">
        <v>1.05</v>
      </c>
      <c r="W7" s="3">
        <f t="shared" ref="W7:AB7" si="1">+V7*1.05</f>
        <v>1.1025</v>
      </c>
      <c r="X7" s="3">
        <f t="shared" si="1"/>
        <v>1.1576250000000001</v>
      </c>
      <c r="Y7" s="3">
        <f t="shared" si="1"/>
        <v>1.2155062500000002</v>
      </c>
      <c r="Z7" s="3">
        <f t="shared" si="1"/>
        <v>1.2762815625000004</v>
      </c>
      <c r="AA7" s="3">
        <f t="shared" si="1"/>
        <v>1.3400956406250004</v>
      </c>
      <c r="AB7" s="3">
        <f t="shared" si="1"/>
        <v>1.4071004226562505</v>
      </c>
      <c r="AC7" s="3">
        <v>1.48</v>
      </c>
      <c r="AD7" s="3">
        <f>+AC7*2</f>
        <v>2.96</v>
      </c>
    </row>
    <row r="8" spans="1:30" ht="13.5" customHeight="1" x14ac:dyDescent="0.25">
      <c r="A8" s="8"/>
      <c r="B8" s="20" t="s">
        <v>2</v>
      </c>
      <c r="C8" s="56">
        <f t="shared" ref="C8:P8" si="2">C9+C10+C11+C12+C13</f>
        <v>273985980</v>
      </c>
      <c r="D8" s="56">
        <f t="shared" si="2"/>
        <v>277045980</v>
      </c>
      <c r="E8" s="56">
        <f t="shared" si="2"/>
        <v>16953261.050000001</v>
      </c>
      <c r="F8" s="56">
        <f t="shared" si="2"/>
        <v>18221357.129999999</v>
      </c>
      <c r="G8" s="56">
        <v>17975823.18</v>
      </c>
      <c r="H8" s="56">
        <f t="shared" si="2"/>
        <v>31990272.550000001</v>
      </c>
      <c r="I8" s="56">
        <f t="shared" si="2"/>
        <v>18143704.57</v>
      </c>
      <c r="J8" s="56">
        <f t="shared" si="2"/>
        <v>18416295</v>
      </c>
      <c r="K8" s="25">
        <f t="shared" si="2"/>
        <v>0</v>
      </c>
      <c r="L8" s="25">
        <f t="shared" si="2"/>
        <v>0</v>
      </c>
      <c r="M8" s="25">
        <f t="shared" si="2"/>
        <v>0</v>
      </c>
      <c r="N8" s="25">
        <f t="shared" si="2"/>
        <v>0</v>
      </c>
      <c r="O8" s="26">
        <f t="shared" si="2"/>
        <v>0</v>
      </c>
      <c r="P8" s="26">
        <f t="shared" si="2"/>
        <v>0</v>
      </c>
      <c r="Q8" s="56">
        <f t="shared" ref="Q8:Q55" si="3">E8+F8+G8+H8+I8+J8+K8+L8+M8+N8+O8+P8</f>
        <v>121700713.47999999</v>
      </c>
      <c r="U8" s="13"/>
    </row>
    <row r="9" spans="1:30" ht="13.5" customHeight="1" x14ac:dyDescent="0.25">
      <c r="A9" s="8"/>
      <c r="B9" s="27" t="s">
        <v>3</v>
      </c>
      <c r="C9" s="28">
        <v>192497500</v>
      </c>
      <c r="D9" s="28">
        <v>195442500</v>
      </c>
      <c r="E9" s="57">
        <v>14159000</v>
      </c>
      <c r="F9" s="57">
        <v>14204000</v>
      </c>
      <c r="G9" s="7">
        <v>14444099.859999999</v>
      </c>
      <c r="H9" s="28">
        <v>14285000</v>
      </c>
      <c r="I9" s="29">
        <v>14541935.4</v>
      </c>
      <c r="J9" s="29">
        <v>14445047.529999999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30">
        <f t="shared" si="3"/>
        <v>86079082.790000007</v>
      </c>
    </row>
    <row r="10" spans="1:30" ht="13.5" customHeight="1" x14ac:dyDescent="0.25">
      <c r="A10" s="8"/>
      <c r="B10" s="27" t="s">
        <v>4</v>
      </c>
      <c r="C10" s="28">
        <v>40525000</v>
      </c>
      <c r="D10" s="28">
        <v>41465000</v>
      </c>
      <c r="E10" s="57">
        <v>698400</v>
      </c>
      <c r="F10" s="57">
        <v>706942.23</v>
      </c>
      <c r="G10" s="86">
        <v>723510.52</v>
      </c>
      <c r="H10" s="28">
        <v>14397155.66</v>
      </c>
      <c r="I10" s="29">
        <v>689505.22</v>
      </c>
      <c r="J10" s="29">
        <v>1051400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30">
        <f t="shared" si="3"/>
        <v>18266913.629999999</v>
      </c>
    </row>
    <row r="11" spans="1:30" x14ac:dyDescent="0.25">
      <c r="A11" s="8"/>
      <c r="B11" s="27" t="s">
        <v>39</v>
      </c>
      <c r="C11" s="28">
        <v>12000000</v>
      </c>
      <c r="D11" s="28">
        <v>12000000</v>
      </c>
      <c r="E11" s="58">
        <v>0</v>
      </c>
      <c r="F11" s="58">
        <v>1193031.8400000001</v>
      </c>
      <c r="G11" s="86">
        <v>692384.55</v>
      </c>
      <c r="H11" s="28">
        <v>1182379.77</v>
      </c>
      <c r="I11" s="29">
        <v>766949.04</v>
      </c>
      <c r="J11" s="29">
        <v>798905.25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30">
        <f t="shared" si="3"/>
        <v>4633650.45</v>
      </c>
    </row>
    <row r="12" spans="1:30" x14ac:dyDescent="0.25">
      <c r="A12" s="8"/>
      <c r="B12" s="27" t="s">
        <v>5</v>
      </c>
      <c r="C12" s="28">
        <v>1680000</v>
      </c>
      <c r="D12" s="28">
        <v>855000</v>
      </c>
      <c r="E12" s="58">
        <v>0</v>
      </c>
      <c r="F12" s="58">
        <v>15000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f t="shared" si="3"/>
        <v>15000</v>
      </c>
    </row>
    <row r="13" spans="1:30" x14ac:dyDescent="0.25">
      <c r="A13" s="8"/>
      <c r="B13" s="27" t="s">
        <v>6</v>
      </c>
      <c r="C13" s="29">
        <v>27283480</v>
      </c>
      <c r="D13" s="29">
        <v>27283480</v>
      </c>
      <c r="E13" s="57">
        <v>2095861.05</v>
      </c>
      <c r="F13" s="57">
        <v>2102383.06</v>
      </c>
      <c r="G13" s="86">
        <v>2115828.25</v>
      </c>
      <c r="H13" s="29">
        <v>2125737.12</v>
      </c>
      <c r="I13" s="29">
        <v>2145314.91</v>
      </c>
      <c r="J13" s="29">
        <v>2120942.2200000002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f t="shared" si="3"/>
        <v>12706066.610000001</v>
      </c>
    </row>
    <row r="14" spans="1:30" ht="13.5" customHeight="1" x14ac:dyDescent="0.25">
      <c r="A14" s="8"/>
      <c r="B14" s="20" t="s">
        <v>7</v>
      </c>
      <c r="C14" s="56">
        <f t="shared" ref="C14:P14" si="4">C15+C16+C17+C18+C19+C20+C21+C22+C23</f>
        <v>56508000</v>
      </c>
      <c r="D14" s="56">
        <f t="shared" si="4"/>
        <v>116725993.61</v>
      </c>
      <c r="E14" s="56">
        <f t="shared" si="4"/>
        <v>4564214.2700000005</v>
      </c>
      <c r="F14" s="56">
        <v>6831753.7599999998</v>
      </c>
      <c r="G14" s="56">
        <v>9383982.4199999999</v>
      </c>
      <c r="H14" s="56">
        <f t="shared" si="4"/>
        <v>10107473.809999999</v>
      </c>
      <c r="I14" s="56">
        <f t="shared" si="4"/>
        <v>8506765.9800000004</v>
      </c>
      <c r="J14" s="56">
        <f t="shared" si="4"/>
        <v>8521984.5199999996</v>
      </c>
      <c r="K14" s="25">
        <f t="shared" si="4"/>
        <v>0</v>
      </c>
      <c r="L14" s="25">
        <f t="shared" si="4"/>
        <v>0</v>
      </c>
      <c r="M14" s="25">
        <f t="shared" si="4"/>
        <v>0</v>
      </c>
      <c r="N14" s="25">
        <f t="shared" si="4"/>
        <v>0</v>
      </c>
      <c r="O14" s="26">
        <f t="shared" si="4"/>
        <v>0</v>
      </c>
      <c r="P14" s="26">
        <f t="shared" si="4"/>
        <v>0</v>
      </c>
      <c r="Q14" s="56">
        <f t="shared" si="3"/>
        <v>47916174.760000005</v>
      </c>
    </row>
    <row r="15" spans="1:30" ht="13.5" customHeight="1" x14ac:dyDescent="0.25">
      <c r="A15" s="8"/>
      <c r="B15" s="27" t="s">
        <v>8</v>
      </c>
      <c r="C15" s="28">
        <v>8925000</v>
      </c>
      <c r="D15" s="28">
        <v>15325000</v>
      </c>
      <c r="E15" s="57">
        <v>1512017.22</v>
      </c>
      <c r="F15" s="57">
        <v>858795.51</v>
      </c>
      <c r="G15" s="29">
        <v>1223823.94</v>
      </c>
      <c r="H15" s="29">
        <v>1175517.6499999999</v>
      </c>
      <c r="I15" s="29">
        <v>1457069.24</v>
      </c>
      <c r="J15" s="29">
        <v>929607.22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f t="shared" si="3"/>
        <v>7156830.7800000003</v>
      </c>
    </row>
    <row r="16" spans="1:30" x14ac:dyDescent="0.25">
      <c r="A16" s="8"/>
      <c r="B16" s="27" t="s">
        <v>9</v>
      </c>
      <c r="C16" s="28">
        <v>2000000</v>
      </c>
      <c r="D16" s="28">
        <v>6175731.4800000004</v>
      </c>
      <c r="E16" s="58">
        <v>0</v>
      </c>
      <c r="F16" s="58">
        <v>283388.79999999999</v>
      </c>
      <c r="G16" s="29">
        <v>150000</v>
      </c>
      <c r="H16" s="29">
        <v>899415.38</v>
      </c>
      <c r="I16" s="29">
        <v>563999.12</v>
      </c>
      <c r="J16" s="29">
        <v>590866.04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f t="shared" si="3"/>
        <v>2487669.34</v>
      </c>
    </row>
    <row r="17" spans="1:17" ht="13.5" customHeight="1" x14ac:dyDescent="0.25">
      <c r="A17" s="8"/>
      <c r="B17" s="27" t="s">
        <v>10</v>
      </c>
      <c r="C17" s="28">
        <v>350000</v>
      </c>
      <c r="D17" s="28">
        <v>1350000</v>
      </c>
      <c r="E17" s="29">
        <v>22750</v>
      </c>
      <c r="F17" s="29">
        <v>0</v>
      </c>
      <c r="G17" s="29">
        <v>39500</v>
      </c>
      <c r="H17" s="29">
        <v>57008.75</v>
      </c>
      <c r="I17" s="29">
        <v>0</v>
      </c>
      <c r="J17" s="29">
        <v>59622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f t="shared" si="3"/>
        <v>178880.75</v>
      </c>
    </row>
    <row r="18" spans="1:17" ht="13.5" customHeight="1" x14ac:dyDescent="0.25">
      <c r="A18" s="8"/>
      <c r="B18" s="27" t="s">
        <v>11</v>
      </c>
      <c r="C18" s="28">
        <v>1050000</v>
      </c>
      <c r="D18" s="28">
        <v>2150000</v>
      </c>
      <c r="E18" s="58">
        <v>0</v>
      </c>
      <c r="F18" s="58">
        <v>72533.320000000007</v>
      </c>
      <c r="G18" s="29">
        <v>67133.320000000007</v>
      </c>
      <c r="H18" s="29">
        <v>69933.320000000007</v>
      </c>
      <c r="I18" s="29">
        <v>85733.32</v>
      </c>
      <c r="J18" s="29">
        <v>80333.31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f t="shared" si="3"/>
        <v>375666.59</v>
      </c>
    </row>
    <row r="19" spans="1:17" ht="13.5" customHeight="1" x14ac:dyDescent="0.25">
      <c r="A19" s="8"/>
      <c r="B19" s="27" t="s">
        <v>12</v>
      </c>
      <c r="C19" s="28">
        <v>8300000</v>
      </c>
      <c r="D19" s="28">
        <v>22396293.609999999</v>
      </c>
      <c r="E19" s="58">
        <v>1061001.28</v>
      </c>
      <c r="F19" s="58">
        <v>1061001.28</v>
      </c>
      <c r="G19" s="29">
        <v>2810648.39</v>
      </c>
      <c r="H19" s="29">
        <v>1590162.16</v>
      </c>
      <c r="I19" s="29">
        <v>1199061.28</v>
      </c>
      <c r="J19" s="29">
        <v>3917623.52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f t="shared" si="3"/>
        <v>11639497.91</v>
      </c>
    </row>
    <row r="20" spans="1:17" ht="13.5" customHeight="1" x14ac:dyDescent="0.25">
      <c r="A20" s="8"/>
      <c r="B20" s="27" t="s">
        <v>13</v>
      </c>
      <c r="C20" s="28">
        <v>6500000</v>
      </c>
      <c r="D20" s="28">
        <v>8773168.5199999996</v>
      </c>
      <c r="E20" s="58">
        <v>67024.850000000006</v>
      </c>
      <c r="F20" s="58">
        <v>444595.20000000001</v>
      </c>
      <c r="G20" s="29">
        <v>2775965.03</v>
      </c>
      <c r="H20" s="29">
        <v>1269861.1000000001</v>
      </c>
      <c r="I20" s="29">
        <v>858110.05</v>
      </c>
      <c r="J20" s="29">
        <v>-428706.87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f t="shared" si="3"/>
        <v>4986849.3599999994</v>
      </c>
    </row>
    <row r="21" spans="1:17" ht="34.5" customHeight="1" x14ac:dyDescent="0.25">
      <c r="A21" s="8"/>
      <c r="B21" s="27" t="s">
        <v>14</v>
      </c>
      <c r="C21" s="28">
        <v>1850000</v>
      </c>
      <c r="D21" s="28">
        <v>4030200</v>
      </c>
      <c r="E21" s="58">
        <v>0</v>
      </c>
      <c r="F21" s="58">
        <v>43824.34</v>
      </c>
      <c r="G21" s="29">
        <v>122908.8</v>
      </c>
      <c r="H21" s="29">
        <v>794508.62</v>
      </c>
      <c r="I21" s="29">
        <v>114004</v>
      </c>
      <c r="J21" s="29">
        <v>721287.99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f>E21+F21+G21+H21+I21+J21+K21+L21+M21+N21+O21+P21</f>
        <v>1796533.75</v>
      </c>
    </row>
    <row r="22" spans="1:17" ht="25.5" x14ac:dyDescent="0.25">
      <c r="A22" s="8"/>
      <c r="B22" s="27" t="s">
        <v>15</v>
      </c>
      <c r="C22" s="28">
        <v>22133000</v>
      </c>
      <c r="D22" s="28">
        <v>45596600</v>
      </c>
      <c r="E22" s="58">
        <v>1415000</v>
      </c>
      <c r="F22" s="58">
        <v>3479125</v>
      </c>
      <c r="G22" s="29">
        <v>1363523</v>
      </c>
      <c r="H22" s="29">
        <v>3505084.62</v>
      </c>
      <c r="I22" s="29">
        <v>3189680.14</v>
      </c>
      <c r="J22" s="29">
        <v>1929037.78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f t="shared" si="3"/>
        <v>14881450.540000001</v>
      </c>
    </row>
    <row r="23" spans="1:17" x14ac:dyDescent="0.25">
      <c r="A23" s="8"/>
      <c r="B23" s="27" t="s">
        <v>40</v>
      </c>
      <c r="C23" s="28">
        <v>5400000</v>
      </c>
      <c r="D23" s="28">
        <v>10929000</v>
      </c>
      <c r="E23" s="58">
        <v>486420.92</v>
      </c>
      <c r="F23" s="58">
        <v>588490.31000000006</v>
      </c>
      <c r="G23" s="29">
        <v>830479.94</v>
      </c>
      <c r="H23" s="29">
        <v>745982.21</v>
      </c>
      <c r="I23" s="29">
        <v>1039108.83</v>
      </c>
      <c r="J23" s="29">
        <v>722313.53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f t="shared" si="3"/>
        <v>4412795.74</v>
      </c>
    </row>
    <row r="24" spans="1:17" s="12" customFormat="1" ht="13.5" customHeight="1" x14ac:dyDescent="0.25">
      <c r="A24" s="15">
        <v>218697.2</v>
      </c>
      <c r="B24" s="31" t="s">
        <v>16</v>
      </c>
      <c r="C24" s="56">
        <f>C25+C26+C27+C28+C29+C30+C31+C33+C32</f>
        <v>7034020</v>
      </c>
      <c r="D24" s="56">
        <f t="shared" ref="D24:P24" si="5">D25+D26+D27+D28+D29+D30+D31+D32+D33</f>
        <v>17103853.780000001</v>
      </c>
      <c r="E24" s="56"/>
      <c r="F24" s="56">
        <v>218697.2</v>
      </c>
      <c r="G24" s="56">
        <v>5354618.6399999997</v>
      </c>
      <c r="H24" s="56">
        <f t="shared" si="5"/>
        <v>892290.3</v>
      </c>
      <c r="I24" s="56">
        <f t="shared" si="5"/>
        <v>2002322.27</v>
      </c>
      <c r="J24" s="56">
        <f t="shared" si="5"/>
        <v>1293504.8600000001</v>
      </c>
      <c r="K24" s="25">
        <f t="shared" si="5"/>
        <v>0</v>
      </c>
      <c r="L24" s="25">
        <f t="shared" si="5"/>
        <v>0</v>
      </c>
      <c r="M24" s="25">
        <f t="shared" si="5"/>
        <v>0</v>
      </c>
      <c r="N24" s="25">
        <f t="shared" si="5"/>
        <v>0</v>
      </c>
      <c r="O24" s="25">
        <f t="shared" si="5"/>
        <v>0</v>
      </c>
      <c r="P24" s="25">
        <f t="shared" si="5"/>
        <v>0</v>
      </c>
      <c r="Q24" s="56">
        <f t="shared" si="3"/>
        <v>9761433.2699999996</v>
      </c>
    </row>
    <row r="25" spans="1:17" x14ac:dyDescent="0.25">
      <c r="A25" s="8"/>
      <c r="B25" s="27" t="s">
        <v>17</v>
      </c>
      <c r="C25" s="32">
        <v>150000</v>
      </c>
      <c r="D25" s="32">
        <v>1090000</v>
      </c>
      <c r="E25" s="57">
        <v>55843</v>
      </c>
      <c r="F25" s="57">
        <v>16740</v>
      </c>
      <c r="G25" s="29">
        <v>55843</v>
      </c>
      <c r="H25" s="29">
        <v>412700.32</v>
      </c>
      <c r="I25" s="29">
        <v>32456.89</v>
      </c>
      <c r="J25" s="29">
        <v>37425.54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f t="shared" si="3"/>
        <v>611008.75000000012</v>
      </c>
    </row>
    <row r="26" spans="1:17" x14ac:dyDescent="0.25">
      <c r="A26" s="8"/>
      <c r="B26" s="33" t="s">
        <v>18</v>
      </c>
      <c r="C26" s="32">
        <v>0</v>
      </c>
      <c r="D26" s="32">
        <v>240900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165200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f t="shared" si="3"/>
        <v>165200</v>
      </c>
    </row>
    <row r="27" spans="1:17" x14ac:dyDescent="0.25">
      <c r="A27" s="8"/>
      <c r="B27" s="27" t="s">
        <v>19</v>
      </c>
      <c r="C27" s="32">
        <v>600000</v>
      </c>
      <c r="D27" s="32">
        <v>1002000</v>
      </c>
      <c r="E27" s="58">
        <v>0</v>
      </c>
      <c r="F27" s="58">
        <v>153400</v>
      </c>
      <c r="G27" s="29">
        <v>29000</v>
      </c>
      <c r="H27" s="29">
        <v>105011.74</v>
      </c>
      <c r="I27" s="29">
        <v>141777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f t="shared" si="3"/>
        <v>429188.74</v>
      </c>
    </row>
    <row r="28" spans="1:17" x14ac:dyDescent="0.25">
      <c r="A28" s="8"/>
      <c r="B28" s="27" t="s">
        <v>20</v>
      </c>
      <c r="C28" s="32">
        <v>30000</v>
      </c>
      <c r="D28" s="32">
        <v>30000</v>
      </c>
      <c r="E28" s="29">
        <v>0</v>
      </c>
      <c r="F28" s="29">
        <v>0</v>
      </c>
      <c r="G28" s="29">
        <v>0</v>
      </c>
      <c r="H28" s="29">
        <v>26392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f t="shared" si="3"/>
        <v>26392</v>
      </c>
    </row>
    <row r="29" spans="1:17" ht="18" customHeight="1" x14ac:dyDescent="0.25">
      <c r="A29" s="8"/>
      <c r="B29" s="27" t="s">
        <v>21</v>
      </c>
      <c r="C29" s="32">
        <v>50000</v>
      </c>
      <c r="D29" s="32">
        <v>170000</v>
      </c>
      <c r="E29" s="29">
        <v>0</v>
      </c>
      <c r="F29" s="29">
        <v>0</v>
      </c>
      <c r="G29" s="29">
        <v>70328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f t="shared" si="3"/>
        <v>70328</v>
      </c>
    </row>
    <row r="30" spans="1:17" ht="25.5" x14ac:dyDescent="0.25">
      <c r="A30" s="8"/>
      <c r="B30" s="27" t="s">
        <v>22</v>
      </c>
      <c r="C30" s="32">
        <v>100000</v>
      </c>
      <c r="D30" s="32">
        <v>300000</v>
      </c>
      <c r="E30" s="29">
        <v>0</v>
      </c>
      <c r="F30" s="29">
        <v>0</v>
      </c>
      <c r="G30" s="29">
        <v>0</v>
      </c>
      <c r="H30" s="29">
        <v>0</v>
      </c>
      <c r="I30" s="29">
        <v>17441.580000000002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f t="shared" si="3"/>
        <v>17441.580000000002</v>
      </c>
    </row>
    <row r="31" spans="1:17" ht="22.5" customHeight="1" x14ac:dyDescent="0.25">
      <c r="A31" s="8"/>
      <c r="B31" s="27" t="s">
        <v>23</v>
      </c>
      <c r="C31" s="32">
        <v>5450000</v>
      </c>
      <c r="D31" s="32">
        <v>8207607.7800000003</v>
      </c>
      <c r="E31" s="29"/>
      <c r="F31" s="29">
        <v>0</v>
      </c>
      <c r="G31" s="29">
        <v>5000000</v>
      </c>
      <c r="H31" s="29">
        <v>0</v>
      </c>
      <c r="I31" s="29">
        <v>1530090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f t="shared" si="3"/>
        <v>6530090</v>
      </c>
    </row>
    <row r="32" spans="1:17" ht="25.5" x14ac:dyDescent="0.25">
      <c r="A32" s="8"/>
      <c r="B32" s="27" t="s">
        <v>41</v>
      </c>
      <c r="C32" s="30">
        <v>0</v>
      </c>
      <c r="D32" s="30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f t="shared" si="3"/>
        <v>0</v>
      </c>
    </row>
    <row r="33" spans="1:17" x14ac:dyDescent="0.25">
      <c r="A33" s="8"/>
      <c r="B33" s="33" t="s">
        <v>24</v>
      </c>
      <c r="C33" s="32">
        <v>654020</v>
      </c>
      <c r="D33" s="32">
        <v>6063346</v>
      </c>
      <c r="E33" s="58">
        <v>0</v>
      </c>
      <c r="F33" s="58">
        <v>48557.2</v>
      </c>
      <c r="G33" s="29">
        <v>199447.64</v>
      </c>
      <c r="H33" s="29">
        <v>348186.24</v>
      </c>
      <c r="I33" s="29">
        <v>280556.79999999999</v>
      </c>
      <c r="J33" s="29">
        <v>1090879.32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f t="shared" si="3"/>
        <v>1967627.2000000002</v>
      </c>
    </row>
    <row r="34" spans="1:17" ht="13.5" customHeight="1" x14ac:dyDescent="0.25">
      <c r="A34" s="8"/>
      <c r="B34" s="31" t="s">
        <v>25</v>
      </c>
      <c r="C34" s="56">
        <f t="shared" ref="C34:P34" si="6">C35+C36+C37+C38+C39+C40+C41</f>
        <v>2700000</v>
      </c>
      <c r="D34" s="56">
        <f t="shared" si="6"/>
        <v>2960000</v>
      </c>
      <c r="E34" s="56">
        <f t="shared" si="6"/>
        <v>0</v>
      </c>
      <c r="F34" s="56">
        <v>868364.3</v>
      </c>
      <c r="G34" s="56">
        <v>922555.58</v>
      </c>
      <c r="H34" s="56">
        <f t="shared" si="6"/>
        <v>0</v>
      </c>
      <c r="I34" s="56">
        <f t="shared" si="6"/>
        <v>0</v>
      </c>
      <c r="J34" s="56">
        <f t="shared" si="6"/>
        <v>0</v>
      </c>
      <c r="K34" s="25">
        <f t="shared" si="6"/>
        <v>0</v>
      </c>
      <c r="L34" s="26">
        <f t="shared" si="6"/>
        <v>0</v>
      </c>
      <c r="M34" s="26">
        <f t="shared" si="6"/>
        <v>0</v>
      </c>
      <c r="N34" s="25">
        <f t="shared" si="6"/>
        <v>0</v>
      </c>
      <c r="O34" s="25">
        <f t="shared" si="6"/>
        <v>0</v>
      </c>
      <c r="P34" s="25">
        <f t="shared" si="6"/>
        <v>0</v>
      </c>
      <c r="Q34" s="56">
        <f t="shared" si="3"/>
        <v>1790919.88</v>
      </c>
    </row>
    <row r="35" spans="1:17" x14ac:dyDescent="0.25">
      <c r="A35" s="8"/>
      <c r="B35" s="27" t="s">
        <v>26</v>
      </c>
      <c r="C35" s="32">
        <v>200000</v>
      </c>
      <c r="D35" s="32">
        <v>460000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f t="shared" si="3"/>
        <v>0</v>
      </c>
    </row>
    <row r="36" spans="1:17" ht="25.5" x14ac:dyDescent="0.25">
      <c r="A36" s="8"/>
      <c r="B36" s="27" t="s">
        <v>42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f t="shared" si="3"/>
        <v>0</v>
      </c>
    </row>
    <row r="37" spans="1:17" ht="25.5" x14ac:dyDescent="0.25">
      <c r="A37" s="8"/>
      <c r="B37" s="27" t="s">
        <v>43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9">
        <f t="shared" si="3"/>
        <v>0</v>
      </c>
    </row>
    <row r="38" spans="1:17" ht="25.5" x14ac:dyDescent="0.25">
      <c r="A38" s="8"/>
      <c r="B38" s="27" t="s">
        <v>44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v>0</v>
      </c>
      <c r="Q38" s="29">
        <f t="shared" si="3"/>
        <v>0</v>
      </c>
    </row>
    <row r="39" spans="1:17" ht="25.5" x14ac:dyDescent="0.25">
      <c r="A39" s="8"/>
      <c r="B39" s="27" t="s">
        <v>45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29">
        <v>0</v>
      </c>
      <c r="P39" s="29">
        <v>0</v>
      </c>
      <c r="Q39" s="29">
        <f t="shared" si="3"/>
        <v>0</v>
      </c>
    </row>
    <row r="40" spans="1:17" x14ac:dyDescent="0.25">
      <c r="A40" s="8"/>
      <c r="B40" s="27" t="s">
        <v>27</v>
      </c>
      <c r="C40" s="29">
        <v>2500000</v>
      </c>
      <c r="D40" s="29">
        <v>2500000</v>
      </c>
      <c r="E40" s="29">
        <v>0</v>
      </c>
      <c r="F40" s="29">
        <v>868364.3</v>
      </c>
      <c r="G40" s="29">
        <v>922555.58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f t="shared" si="3"/>
        <v>1790919.88</v>
      </c>
    </row>
    <row r="41" spans="1:17" ht="25.5" x14ac:dyDescent="0.25">
      <c r="A41" s="8"/>
      <c r="B41" s="27" t="s">
        <v>46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34">
        <f t="shared" si="3"/>
        <v>0</v>
      </c>
    </row>
    <row r="42" spans="1:17" x14ac:dyDescent="0.25">
      <c r="A42" s="8"/>
      <c r="B42" s="31" t="s">
        <v>47</v>
      </c>
      <c r="C42" s="25">
        <f>SUM(C43:C49)</f>
        <v>0</v>
      </c>
      <c r="D42" s="26">
        <f>SUM(D43:D49)</f>
        <v>1767000</v>
      </c>
      <c r="E42" s="26">
        <f t="shared" ref="E42:P42" si="7">E43+E44+E45+E46+E47+E48+E49</f>
        <v>0</v>
      </c>
      <c r="F42" s="26">
        <f t="shared" si="7"/>
        <v>0</v>
      </c>
      <c r="G42" s="22">
        <f t="shared" si="7"/>
        <v>0</v>
      </c>
      <c r="H42" s="22">
        <f t="shared" si="7"/>
        <v>0</v>
      </c>
      <c r="I42" s="22">
        <f t="shared" si="7"/>
        <v>0</v>
      </c>
      <c r="J42" s="22">
        <f t="shared" si="7"/>
        <v>0</v>
      </c>
      <c r="K42" s="22">
        <f t="shared" si="7"/>
        <v>0</v>
      </c>
      <c r="L42" s="22">
        <f t="shared" si="7"/>
        <v>0</v>
      </c>
      <c r="M42" s="22">
        <f t="shared" si="7"/>
        <v>0</v>
      </c>
      <c r="N42" s="22">
        <f t="shared" si="7"/>
        <v>0</v>
      </c>
      <c r="O42" s="22">
        <f t="shared" si="7"/>
        <v>0</v>
      </c>
      <c r="P42" s="22">
        <f t="shared" si="7"/>
        <v>0</v>
      </c>
      <c r="Q42" s="22">
        <f t="shared" si="3"/>
        <v>0</v>
      </c>
    </row>
    <row r="43" spans="1:17" x14ac:dyDescent="0.25">
      <c r="A43" s="8"/>
      <c r="B43" s="27" t="s">
        <v>48</v>
      </c>
      <c r="C43" s="29">
        <v>0</v>
      </c>
      <c r="D43" s="29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34">
        <f t="shared" si="3"/>
        <v>0</v>
      </c>
    </row>
    <row r="44" spans="1:17" ht="25.5" x14ac:dyDescent="0.25">
      <c r="A44" s="8"/>
      <c r="B44" s="27" t="s">
        <v>49</v>
      </c>
      <c r="C44" s="29">
        <v>0</v>
      </c>
      <c r="D44" s="29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34">
        <f t="shared" si="3"/>
        <v>0</v>
      </c>
    </row>
    <row r="45" spans="1:17" ht="25.5" x14ac:dyDescent="0.25">
      <c r="A45" s="8"/>
      <c r="B45" s="27" t="s">
        <v>50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34">
        <f t="shared" si="3"/>
        <v>0</v>
      </c>
    </row>
    <row r="46" spans="1:17" ht="25.5" x14ac:dyDescent="0.25">
      <c r="A46" s="8"/>
      <c r="B46" s="27" t="s">
        <v>51</v>
      </c>
      <c r="C46" s="29">
        <v>0</v>
      </c>
      <c r="D46" s="29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34">
        <f t="shared" si="3"/>
        <v>0</v>
      </c>
    </row>
    <row r="47" spans="1:17" ht="25.5" x14ac:dyDescent="0.25">
      <c r="A47" s="8"/>
      <c r="B47" s="27" t="s">
        <v>52</v>
      </c>
      <c r="C47" s="29">
        <v>0</v>
      </c>
      <c r="D47" s="29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34">
        <f t="shared" si="3"/>
        <v>0</v>
      </c>
    </row>
    <row r="48" spans="1:17" x14ac:dyDescent="0.25">
      <c r="A48" s="8"/>
      <c r="B48" s="27" t="s">
        <v>53</v>
      </c>
      <c r="C48" s="28">
        <v>0</v>
      </c>
      <c r="D48" s="28">
        <v>1767000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34">
        <f t="shared" si="3"/>
        <v>0</v>
      </c>
    </row>
    <row r="49" spans="1:19" ht="25.5" x14ac:dyDescent="0.25">
      <c r="A49" s="8"/>
      <c r="B49" s="27" t="s">
        <v>54</v>
      </c>
      <c r="C49" s="28"/>
      <c r="D49" s="28"/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34">
        <f t="shared" si="3"/>
        <v>0</v>
      </c>
    </row>
    <row r="50" spans="1:19" x14ac:dyDescent="0.25">
      <c r="A50" s="8"/>
      <c r="B50" s="35" t="s">
        <v>28</v>
      </c>
      <c r="C50" s="26">
        <f t="shared" ref="C50:P50" si="8">C51+C52+C53+C54+C55+C56+C57+C58+C59</f>
        <v>0</v>
      </c>
      <c r="D50" s="26">
        <f t="shared" si="8"/>
        <v>713000</v>
      </c>
      <c r="E50" s="26">
        <f t="shared" si="8"/>
        <v>0</v>
      </c>
      <c r="F50" s="26">
        <f t="shared" si="8"/>
        <v>0</v>
      </c>
      <c r="G50" s="26">
        <f t="shared" si="8"/>
        <v>0</v>
      </c>
      <c r="H50" s="26">
        <f t="shared" si="8"/>
        <v>21200</v>
      </c>
      <c r="I50" s="26">
        <f t="shared" si="8"/>
        <v>322140</v>
      </c>
      <c r="J50" s="26">
        <f t="shared" si="8"/>
        <v>0</v>
      </c>
      <c r="K50" s="26">
        <f t="shared" si="8"/>
        <v>0</v>
      </c>
      <c r="L50" s="26">
        <f t="shared" si="8"/>
        <v>0</v>
      </c>
      <c r="M50" s="26">
        <f t="shared" si="8"/>
        <v>0</v>
      </c>
      <c r="N50" s="26">
        <f t="shared" si="8"/>
        <v>0</v>
      </c>
      <c r="O50" s="26">
        <f t="shared" si="8"/>
        <v>0</v>
      </c>
      <c r="P50" s="25">
        <f t="shared" si="8"/>
        <v>0</v>
      </c>
      <c r="Q50" s="25">
        <f t="shared" si="3"/>
        <v>343340</v>
      </c>
    </row>
    <row r="51" spans="1:19" x14ac:dyDescent="0.25">
      <c r="A51" s="8"/>
      <c r="B51" s="27" t="s">
        <v>29</v>
      </c>
      <c r="C51" s="29">
        <v>0</v>
      </c>
      <c r="D51" s="29">
        <v>13000</v>
      </c>
      <c r="E51" s="28">
        <v>0</v>
      </c>
      <c r="F51" s="28">
        <v>0</v>
      </c>
      <c r="G51" s="28">
        <v>0</v>
      </c>
      <c r="H51" s="28">
        <v>8300</v>
      </c>
      <c r="I51" s="28">
        <v>272580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9">
        <f t="shared" si="3"/>
        <v>280880</v>
      </c>
    </row>
    <row r="52" spans="1:19" x14ac:dyDescent="0.25">
      <c r="A52" s="8"/>
      <c r="B52" s="27" t="s">
        <v>30</v>
      </c>
      <c r="C52" s="29">
        <v>0</v>
      </c>
      <c r="D52" s="29">
        <v>700000</v>
      </c>
      <c r="E52" s="28">
        <v>0</v>
      </c>
      <c r="F52" s="28">
        <v>0</v>
      </c>
      <c r="G52" s="28">
        <v>0</v>
      </c>
      <c r="H52" s="28">
        <v>12900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f t="shared" si="3"/>
        <v>12900</v>
      </c>
    </row>
    <row r="53" spans="1:19" x14ac:dyDescent="0.25">
      <c r="A53" s="8"/>
      <c r="B53" s="27" t="s">
        <v>31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f t="shared" si="3"/>
        <v>0</v>
      </c>
    </row>
    <row r="54" spans="1:19" ht="25.5" x14ac:dyDescent="0.25">
      <c r="A54" s="8"/>
      <c r="B54" s="27" t="s">
        <v>32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28">
        <f t="shared" si="3"/>
        <v>0</v>
      </c>
      <c r="S54" s="11"/>
    </row>
    <row r="55" spans="1:19" x14ac:dyDescent="0.25">
      <c r="A55" s="8"/>
      <c r="B55" s="27" t="s">
        <v>33</v>
      </c>
      <c r="C55" s="29">
        <v>0</v>
      </c>
      <c r="D55" s="29">
        <v>0</v>
      </c>
      <c r="E55" s="28">
        <v>0</v>
      </c>
      <c r="F55" s="28">
        <v>0</v>
      </c>
      <c r="G55" s="28">
        <v>0</v>
      </c>
      <c r="H55" s="28">
        <v>0</v>
      </c>
      <c r="I55" s="28">
        <v>49560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28">
        <f t="shared" si="3"/>
        <v>49560</v>
      </c>
    </row>
    <row r="56" spans="1:19" x14ac:dyDescent="0.25">
      <c r="A56" s="8"/>
      <c r="B56" s="27" t="s">
        <v>55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f t="shared" ref="Q56:Q71" si="9">E56+F56+G56+H56+I56+J56+K56+L56+M56+N56+O56+P56</f>
        <v>0</v>
      </c>
    </row>
    <row r="57" spans="1:19" x14ac:dyDescent="0.25">
      <c r="A57" s="8"/>
      <c r="B57" s="27" t="s">
        <v>56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8">
        <v>0</v>
      </c>
      <c r="Q57" s="34">
        <f t="shared" si="9"/>
        <v>0</v>
      </c>
    </row>
    <row r="58" spans="1:19" x14ac:dyDescent="0.25">
      <c r="A58" s="8"/>
      <c r="B58" s="27" t="s">
        <v>34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v>0</v>
      </c>
      <c r="Q58" s="34">
        <f t="shared" si="9"/>
        <v>0</v>
      </c>
    </row>
    <row r="59" spans="1:19" ht="25.5" x14ac:dyDescent="0.25">
      <c r="A59" s="8"/>
      <c r="B59" s="27" t="s">
        <v>57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v>0</v>
      </c>
      <c r="Q59" s="34">
        <f t="shared" si="9"/>
        <v>0</v>
      </c>
    </row>
    <row r="60" spans="1:19" x14ac:dyDescent="0.25">
      <c r="A60" s="8"/>
      <c r="B60" s="31" t="s">
        <v>58</v>
      </c>
      <c r="C60" s="25">
        <f>C61+C62+C64+C63</f>
        <v>0</v>
      </c>
      <c r="D60" s="25">
        <f>D61+D62+D64+D63</f>
        <v>0</v>
      </c>
      <c r="E60" s="26">
        <f t="shared" ref="E60:P60" si="10">E61+E62+E63+E64</f>
        <v>0</v>
      </c>
      <c r="F60" s="26">
        <f t="shared" si="10"/>
        <v>0</v>
      </c>
      <c r="G60" s="26">
        <f t="shared" si="10"/>
        <v>0</v>
      </c>
      <c r="H60" s="26">
        <f t="shared" si="10"/>
        <v>0</v>
      </c>
      <c r="I60" s="26">
        <f t="shared" si="10"/>
        <v>0</v>
      </c>
      <c r="J60" s="26">
        <f t="shared" si="10"/>
        <v>0</v>
      </c>
      <c r="K60" s="26">
        <f t="shared" si="10"/>
        <v>0</v>
      </c>
      <c r="L60" s="26">
        <f t="shared" si="10"/>
        <v>0</v>
      </c>
      <c r="M60" s="26">
        <f t="shared" si="10"/>
        <v>0</v>
      </c>
      <c r="N60" s="26">
        <f t="shared" si="10"/>
        <v>0</v>
      </c>
      <c r="O60" s="26">
        <f t="shared" si="10"/>
        <v>0</v>
      </c>
      <c r="P60" s="26">
        <f t="shared" si="10"/>
        <v>0</v>
      </c>
      <c r="Q60" s="26">
        <f t="shared" si="9"/>
        <v>0</v>
      </c>
    </row>
    <row r="61" spans="1:19" x14ac:dyDescent="0.25">
      <c r="A61" s="8"/>
      <c r="B61" s="27" t="s">
        <v>59</v>
      </c>
      <c r="C61" s="28">
        <v>0</v>
      </c>
      <c r="D61" s="28">
        <v>0</v>
      </c>
      <c r="E61" s="29">
        <v>0</v>
      </c>
      <c r="F61" s="29">
        <v>0</v>
      </c>
      <c r="G61" s="28"/>
      <c r="H61" s="29">
        <v>0</v>
      </c>
      <c r="I61" s="29">
        <v>0</v>
      </c>
      <c r="J61" s="29">
        <v>0</v>
      </c>
      <c r="K61" s="28"/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8">
        <f t="shared" si="9"/>
        <v>0</v>
      </c>
    </row>
    <row r="62" spans="1:19" x14ac:dyDescent="0.25">
      <c r="A62" s="8"/>
      <c r="B62" s="27" t="s">
        <v>60</v>
      </c>
      <c r="C62" s="28">
        <v>0</v>
      </c>
      <c r="D62" s="28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34">
        <f t="shared" si="9"/>
        <v>0</v>
      </c>
    </row>
    <row r="63" spans="1:19" x14ac:dyDescent="0.25">
      <c r="A63" s="8"/>
      <c r="B63" s="27" t="s">
        <v>61</v>
      </c>
      <c r="C63" s="28">
        <v>0</v>
      </c>
      <c r="D63" s="28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34">
        <f t="shared" si="9"/>
        <v>0</v>
      </c>
    </row>
    <row r="64" spans="1:19" ht="25.5" x14ac:dyDescent="0.25">
      <c r="A64" s="8"/>
      <c r="B64" s="27" t="s">
        <v>62</v>
      </c>
      <c r="C64" s="28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29">
        <v>0</v>
      </c>
      <c r="Q64" s="34">
        <f t="shared" si="9"/>
        <v>0</v>
      </c>
    </row>
    <row r="65" spans="1:17" ht="25.5" x14ac:dyDescent="0.25">
      <c r="A65" s="8"/>
      <c r="B65" s="31" t="s">
        <v>63</v>
      </c>
      <c r="C65" s="25">
        <f t="shared" ref="C65:H65" si="11">C66+C67+C68+C69+C70+C71</f>
        <v>0</v>
      </c>
      <c r="D65" s="26">
        <f t="shared" si="11"/>
        <v>0</v>
      </c>
      <c r="E65" s="26">
        <f t="shared" si="11"/>
        <v>0</v>
      </c>
      <c r="F65" s="26">
        <f t="shared" si="11"/>
        <v>0</v>
      </c>
      <c r="G65" s="22">
        <f t="shared" si="11"/>
        <v>0</v>
      </c>
      <c r="H65" s="22">
        <f t="shared" si="11"/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f t="shared" si="9"/>
        <v>0</v>
      </c>
    </row>
    <row r="66" spans="1:17" x14ac:dyDescent="0.25">
      <c r="A66" s="8"/>
      <c r="B66" s="27" t="s">
        <v>64</v>
      </c>
      <c r="C66" s="28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34">
        <f t="shared" si="9"/>
        <v>0</v>
      </c>
    </row>
    <row r="67" spans="1:17" ht="25.5" x14ac:dyDescent="0.25">
      <c r="A67" s="8"/>
      <c r="B67" s="27" t="s">
        <v>65</v>
      </c>
      <c r="C67" s="28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34">
        <f t="shared" si="9"/>
        <v>0</v>
      </c>
    </row>
    <row r="68" spans="1:17" x14ac:dyDescent="0.25">
      <c r="A68" s="8"/>
      <c r="B68" s="31" t="s">
        <v>66</v>
      </c>
      <c r="C68" s="25">
        <f>C71+C70+C69</f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6">
        <v>0</v>
      </c>
      <c r="Q68" s="22">
        <f t="shared" si="9"/>
        <v>0</v>
      </c>
    </row>
    <row r="69" spans="1:17" x14ac:dyDescent="0.25">
      <c r="A69" s="8"/>
      <c r="B69" s="27" t="s">
        <v>67</v>
      </c>
      <c r="C69" s="28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34">
        <f t="shared" si="9"/>
        <v>0</v>
      </c>
    </row>
    <row r="70" spans="1:17" x14ac:dyDescent="0.25">
      <c r="A70" s="8"/>
      <c r="B70" s="27" t="s">
        <v>68</v>
      </c>
      <c r="C70" s="28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34">
        <f t="shared" si="9"/>
        <v>0</v>
      </c>
    </row>
    <row r="71" spans="1:17" ht="25.5" x14ac:dyDescent="0.25">
      <c r="A71" s="8"/>
      <c r="B71" s="27" t="s">
        <v>69</v>
      </c>
      <c r="C71" s="28">
        <v>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34">
        <f t="shared" si="9"/>
        <v>0</v>
      </c>
    </row>
    <row r="72" spans="1:17" x14ac:dyDescent="0.25">
      <c r="A72" s="8"/>
      <c r="B72" s="36" t="s">
        <v>35</v>
      </c>
      <c r="C72" s="37">
        <f t="shared" ref="C72:Q72" si="12">C8+C14+C24+C34+C42+C50+C60+C65</f>
        <v>340228000</v>
      </c>
      <c r="D72" s="37">
        <f t="shared" si="12"/>
        <v>416315827.38999999</v>
      </c>
      <c r="E72" s="38">
        <f t="shared" si="12"/>
        <v>21517475.32</v>
      </c>
      <c r="F72" s="38">
        <f t="shared" si="12"/>
        <v>26140172.390000001</v>
      </c>
      <c r="G72" s="38">
        <f t="shared" si="12"/>
        <v>33636979.82</v>
      </c>
      <c r="H72" s="38">
        <f t="shared" si="12"/>
        <v>43011236.659999996</v>
      </c>
      <c r="I72" s="38">
        <f t="shared" si="12"/>
        <v>28974932.82</v>
      </c>
      <c r="J72" s="38">
        <f t="shared" si="12"/>
        <v>28231784.379999999</v>
      </c>
      <c r="K72" s="38">
        <f t="shared" si="12"/>
        <v>0</v>
      </c>
      <c r="L72" s="38">
        <f t="shared" si="12"/>
        <v>0</v>
      </c>
      <c r="M72" s="38">
        <f t="shared" si="12"/>
        <v>0</v>
      </c>
      <c r="N72" s="38">
        <f t="shared" si="12"/>
        <v>0</v>
      </c>
      <c r="O72" s="38">
        <f t="shared" si="12"/>
        <v>0</v>
      </c>
      <c r="P72" s="38">
        <f t="shared" si="12"/>
        <v>0</v>
      </c>
      <c r="Q72" s="38">
        <f t="shared" si="12"/>
        <v>181512581.39000002</v>
      </c>
    </row>
    <row r="73" spans="1:17" x14ac:dyDescent="0.25">
      <c r="A73" s="8"/>
      <c r="B73" s="31" t="s">
        <v>70</v>
      </c>
      <c r="C73" s="25"/>
      <c r="D73" s="30"/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34">
        <v>0</v>
      </c>
    </row>
    <row r="74" spans="1:17" x14ac:dyDescent="0.25">
      <c r="A74" s="8"/>
      <c r="B74" s="31" t="s">
        <v>71</v>
      </c>
      <c r="C74" s="28">
        <v>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34">
        <v>0</v>
      </c>
    </row>
    <row r="75" spans="1:17" x14ac:dyDescent="0.25">
      <c r="A75" s="8"/>
      <c r="B75" s="27" t="s">
        <v>72</v>
      </c>
      <c r="C75" s="28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34">
        <v>0</v>
      </c>
    </row>
    <row r="76" spans="1:17" ht="25.5" x14ac:dyDescent="0.25">
      <c r="A76" s="8"/>
      <c r="B76" s="27" t="s">
        <v>73</v>
      </c>
      <c r="C76" s="28">
        <v>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34">
        <v>0</v>
      </c>
    </row>
    <row r="77" spans="1:17" x14ac:dyDescent="0.25">
      <c r="A77" s="8"/>
      <c r="B77" s="31" t="s">
        <v>74</v>
      </c>
      <c r="C77" s="28">
        <v>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34">
        <v>0</v>
      </c>
    </row>
    <row r="78" spans="1:17" x14ac:dyDescent="0.25">
      <c r="A78" s="8"/>
      <c r="B78" s="27" t="s">
        <v>75</v>
      </c>
      <c r="C78" s="28">
        <v>0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34">
        <v>0</v>
      </c>
    </row>
    <row r="79" spans="1:17" x14ac:dyDescent="0.25">
      <c r="A79" s="8"/>
      <c r="B79" s="27" t="s">
        <v>76</v>
      </c>
      <c r="C79" s="28">
        <v>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34">
        <v>0</v>
      </c>
    </row>
    <row r="80" spans="1:17" x14ac:dyDescent="0.25">
      <c r="A80" s="8"/>
      <c r="B80" s="31" t="s">
        <v>77</v>
      </c>
      <c r="C80" s="28">
        <v>0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34">
        <v>0</v>
      </c>
    </row>
    <row r="81" spans="1:17" x14ac:dyDescent="0.25">
      <c r="A81" s="8"/>
      <c r="B81" s="27" t="s">
        <v>78</v>
      </c>
      <c r="C81" s="28">
        <v>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0</v>
      </c>
      <c r="P81" s="29">
        <v>0</v>
      </c>
      <c r="Q81" s="34">
        <v>0</v>
      </c>
    </row>
    <row r="82" spans="1:17" x14ac:dyDescent="0.25">
      <c r="A82" s="8"/>
      <c r="B82" s="36" t="s">
        <v>79</v>
      </c>
      <c r="C82" s="39">
        <f>SUM(C74:C81)</f>
        <v>0</v>
      </c>
      <c r="D82" s="40">
        <f>SUM(D74:D81)</f>
        <v>0</v>
      </c>
      <c r="E82" s="40">
        <v>0</v>
      </c>
      <c r="F82" s="40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</row>
    <row r="83" spans="1:17" ht="13.5" customHeight="1" x14ac:dyDescent="0.25">
      <c r="A83" s="8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</row>
    <row r="84" spans="1:17" ht="13.5" customHeight="1" x14ac:dyDescent="0.25">
      <c r="A84" s="8"/>
      <c r="B84" s="44" t="s">
        <v>80</v>
      </c>
      <c r="C84" s="45">
        <f t="shared" ref="C84:Q84" si="13">C72+C82</f>
        <v>340228000</v>
      </c>
      <c r="D84" s="45">
        <f t="shared" si="13"/>
        <v>416315827.38999999</v>
      </c>
      <c r="E84" s="46">
        <f t="shared" si="13"/>
        <v>21517475.32</v>
      </c>
      <c r="F84" s="47">
        <f t="shared" si="13"/>
        <v>26140172.390000001</v>
      </c>
      <c r="G84" s="47">
        <f t="shared" si="13"/>
        <v>33636979.82</v>
      </c>
      <c r="H84" s="47">
        <f t="shared" si="13"/>
        <v>43011236.659999996</v>
      </c>
      <c r="I84" s="47">
        <f t="shared" si="13"/>
        <v>28974932.82</v>
      </c>
      <c r="J84" s="47">
        <f t="shared" si="13"/>
        <v>28231784.379999999</v>
      </c>
      <c r="K84" s="47">
        <f t="shared" si="13"/>
        <v>0</v>
      </c>
      <c r="L84" s="47">
        <f t="shared" si="13"/>
        <v>0</v>
      </c>
      <c r="M84" s="47">
        <f t="shared" si="13"/>
        <v>0</v>
      </c>
      <c r="N84" s="47">
        <f t="shared" si="13"/>
        <v>0</v>
      </c>
      <c r="O84" s="47">
        <f t="shared" si="13"/>
        <v>0</v>
      </c>
      <c r="P84" s="47">
        <f t="shared" si="13"/>
        <v>0</v>
      </c>
      <c r="Q84" s="47">
        <f t="shared" si="13"/>
        <v>181512581.39000002</v>
      </c>
    </row>
    <row r="85" spans="1:17" ht="13.5" customHeight="1" x14ac:dyDescent="0.25">
      <c r="A85" s="8"/>
      <c r="B85" s="42" t="s">
        <v>99</v>
      </c>
      <c r="D85" s="48"/>
      <c r="E85" s="49"/>
      <c r="F85" s="50"/>
      <c r="H85" s="48"/>
      <c r="J85" s="49"/>
      <c r="M85" s="48"/>
      <c r="N85" s="48"/>
      <c r="O85" s="48"/>
    </row>
    <row r="86" spans="1:17" ht="13.5" customHeight="1" x14ac:dyDescent="0.25">
      <c r="A86" s="8"/>
      <c r="B86" s="42" t="s">
        <v>120</v>
      </c>
      <c r="C86" s="49"/>
      <c r="D86" s="48"/>
      <c r="E86" s="49"/>
      <c r="F86" s="48"/>
      <c r="G86" s="48"/>
      <c r="H86" s="48"/>
      <c r="I86" s="48"/>
      <c r="J86" s="52"/>
      <c r="K86" s="48"/>
      <c r="L86" s="48"/>
      <c r="M86" s="48"/>
      <c r="N86" s="48"/>
      <c r="O86" s="48"/>
      <c r="P86" s="48"/>
      <c r="Q86" s="48"/>
    </row>
    <row r="87" spans="1:17" ht="13.5" customHeight="1" x14ac:dyDescent="0.25">
      <c r="A87" s="8"/>
      <c r="B87" s="42" t="s">
        <v>121</v>
      </c>
      <c r="C87" s="49"/>
      <c r="D87" s="49"/>
      <c r="E87" s="52"/>
      <c r="G87" s="54"/>
      <c r="H87" s="52"/>
      <c r="I87" s="55"/>
      <c r="J87" s="52"/>
      <c r="K87" s="48"/>
      <c r="L87" s="48"/>
      <c r="N87" s="49"/>
      <c r="O87" s="49"/>
      <c r="P87" s="52"/>
    </row>
    <row r="88" spans="1:17" ht="13.5" customHeight="1" x14ac:dyDescent="0.25">
      <c r="A88" s="8"/>
      <c r="B88" s="14"/>
      <c r="C88" s="10"/>
      <c r="D88" s="59"/>
      <c r="E88" s="14"/>
      <c r="F88" s="14"/>
      <c r="G88" s="59"/>
      <c r="H88" s="60"/>
      <c r="I88" s="61"/>
      <c r="J88" s="60"/>
      <c r="K88" s="60"/>
      <c r="L88" s="60"/>
      <c r="M88" s="59"/>
      <c r="N88" s="61"/>
      <c r="O88" s="10"/>
      <c r="P88" s="60"/>
      <c r="Q88" s="10"/>
    </row>
    <row r="89" spans="1:17" ht="13.5" customHeight="1" x14ac:dyDescent="0.25">
      <c r="A89" s="8"/>
      <c r="B89" s="14"/>
      <c r="C89" s="10"/>
      <c r="D89" s="59"/>
      <c r="E89" s="14"/>
      <c r="F89" s="14"/>
      <c r="G89" s="59"/>
      <c r="H89" s="60"/>
      <c r="I89" s="61"/>
      <c r="J89" s="60"/>
      <c r="K89" s="14"/>
      <c r="L89" s="59"/>
      <c r="M89" s="14"/>
    </row>
    <row r="90" spans="1:17" ht="13.5" customHeight="1" x14ac:dyDescent="0.25">
      <c r="A90" s="8"/>
      <c r="C90" s="6"/>
    </row>
    <row r="91" spans="1:17" ht="13.5" customHeight="1" x14ac:dyDescent="0.25">
      <c r="A91" s="8"/>
      <c r="C91" s="9"/>
      <c r="N91" s="61"/>
      <c r="O91" s="10"/>
      <c r="P91" s="60"/>
      <c r="Q91" s="10"/>
    </row>
    <row r="92" spans="1:17" ht="13.5" customHeight="1" x14ac:dyDescent="0.25">
      <c r="A92" s="8"/>
      <c r="Q92" s="49"/>
    </row>
    <row r="93" spans="1:17" ht="13.5" customHeight="1" x14ac:dyDescent="0.25">
      <c r="C93" s="52"/>
      <c r="O93" s="48"/>
    </row>
    <row r="94" spans="1:17" x14ac:dyDescent="0.25">
      <c r="C94" s="49"/>
      <c r="O94" s="48"/>
    </row>
    <row r="95" spans="1:17" x14ac:dyDescent="0.25">
      <c r="O95" s="48"/>
    </row>
    <row r="96" spans="1:17" x14ac:dyDescent="0.25">
      <c r="C96" s="52"/>
      <c r="O96" s="48"/>
    </row>
    <row r="97" spans="3:15" x14ac:dyDescent="0.25">
      <c r="C97" s="49"/>
    </row>
    <row r="98" spans="3:15" x14ac:dyDescent="0.25">
      <c r="C98" s="52"/>
      <c r="O98" s="48"/>
    </row>
    <row r="99" spans="3:15" x14ac:dyDescent="0.25">
      <c r="O99" s="48"/>
    </row>
    <row r="100" spans="3:15" x14ac:dyDescent="0.25">
      <c r="O100" s="48"/>
    </row>
    <row r="101" spans="3:15" x14ac:dyDescent="0.25">
      <c r="O101" s="48"/>
    </row>
    <row r="103" spans="3:15" x14ac:dyDescent="0.25">
      <c r="O103" s="48"/>
    </row>
    <row r="107" spans="3:15" x14ac:dyDescent="0.25">
      <c r="O107" s="48"/>
    </row>
    <row r="108" spans="3:15" x14ac:dyDescent="0.25">
      <c r="O108" s="48"/>
    </row>
    <row r="110" spans="3:15" x14ac:dyDescent="0.25">
      <c r="O110" s="48"/>
    </row>
    <row r="112" spans="3:15" x14ac:dyDescent="0.25">
      <c r="O112" s="48"/>
    </row>
    <row r="116" spans="9:9" x14ac:dyDescent="0.25">
      <c r="I116" s="42">
        <v>8</v>
      </c>
    </row>
  </sheetData>
  <mergeCells count="5">
    <mergeCell ref="B1:Q1"/>
    <mergeCell ref="B2:Q2"/>
    <mergeCell ref="B3:Q3"/>
    <mergeCell ref="B4:Q4"/>
    <mergeCell ref="E5:O5"/>
  </mergeCells>
  <printOptions horizontalCentered="1"/>
  <pageMargins left="0.70866141732283505" right="0.70866141732283505" top="0.74803040244969399" bottom="0.74803040244969399" header="0.31496062992126" footer="0.31496062992126"/>
  <pageSetup scale="60" fitToHeight="0" orientation="landscape" r:id="rId1"/>
  <headerFooter differentOddEven="1">
    <oddHeader xml:space="preserve">&amp;C&amp;"Arial,Normal"&amp;12 </oddHeader>
    <firstFooter>&amp;LAna Patricia Fernandez
Encargada de Ejecucion Presupuestaria&amp;CMelissa Cabrera
Directora Financiera&amp;RDr. Edward Guzman P.
Gerente General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8"/>
  <sheetViews>
    <sheetView showGridLines="0" view="pageLayout" topLeftCell="H135" zoomScaleNormal="100" workbookViewId="0">
      <selection activeCell="B101" sqref="B100:B101"/>
    </sheetView>
  </sheetViews>
  <sheetFormatPr baseColWidth="10" defaultColWidth="9.140625" defaultRowHeight="15" x14ac:dyDescent="0.25"/>
  <cols>
    <col min="1" max="1" width="1.140625" customWidth="1"/>
    <col min="2" max="2" width="58.7109375" style="42" customWidth="1"/>
    <col min="3" max="4" width="16.140625" style="42" bestFit="1" customWidth="1"/>
    <col min="5" max="5" width="15.140625" style="42" bestFit="1" customWidth="1"/>
    <col min="6" max="6" width="15.140625" style="53" bestFit="1" customWidth="1"/>
    <col min="7" max="7" width="16.42578125" style="42" customWidth="1"/>
    <col min="8" max="8" width="17" style="42" customWidth="1"/>
    <col min="9" max="16" width="16.5703125" style="42" customWidth="1"/>
    <col min="17" max="17" width="15.140625" style="51" customWidth="1"/>
    <col min="19" max="19" width="8.7109375" hidden="1" customWidth="1"/>
    <col min="20" max="20" width="0" hidden="1" customWidth="1"/>
    <col min="21" max="28" width="6" hidden="1" customWidth="1"/>
    <col min="29" max="30" width="7" hidden="1" customWidth="1"/>
  </cols>
  <sheetData>
    <row r="1" spans="1:30" x14ac:dyDescent="0.25">
      <c r="A1" s="8"/>
      <c r="B1" s="95" t="s">
        <v>87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S1" s="2" t="s">
        <v>115</v>
      </c>
    </row>
    <row r="2" spans="1:30" x14ac:dyDescent="0.25">
      <c r="A2" s="8"/>
      <c r="B2" s="96" t="s">
        <v>93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S2" s="2"/>
    </row>
    <row r="3" spans="1:30" x14ac:dyDescent="0.25">
      <c r="A3" s="8"/>
      <c r="B3" s="96" t="s">
        <v>98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S3" s="2"/>
    </row>
    <row r="4" spans="1:30" x14ac:dyDescent="0.25">
      <c r="A4" s="8"/>
      <c r="B4" s="95" t="s">
        <v>114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S4" s="2"/>
    </row>
    <row r="5" spans="1:30" ht="42.6" customHeight="1" x14ac:dyDescent="0.25">
      <c r="A5" s="8"/>
      <c r="B5" s="89"/>
      <c r="C5" s="89"/>
      <c r="E5" s="97" t="s">
        <v>113</v>
      </c>
      <c r="F5" s="97"/>
      <c r="G5" s="97"/>
      <c r="H5" s="97"/>
      <c r="I5" s="97"/>
      <c r="J5" s="97"/>
      <c r="K5" s="97"/>
      <c r="L5" s="97"/>
      <c r="M5" s="97"/>
      <c r="N5" s="97"/>
      <c r="O5" s="97"/>
      <c r="P5" s="89"/>
      <c r="Q5" s="89"/>
      <c r="S5" s="2"/>
    </row>
    <row r="6" spans="1:30" ht="67.900000000000006" customHeight="1" x14ac:dyDescent="0.25">
      <c r="A6" s="8"/>
      <c r="B6" s="16" t="s">
        <v>0</v>
      </c>
      <c r="C6" s="17" t="s">
        <v>37</v>
      </c>
      <c r="D6" s="18" t="s">
        <v>122</v>
      </c>
      <c r="E6" s="17" t="s">
        <v>112</v>
      </c>
      <c r="F6" s="17" t="s">
        <v>111</v>
      </c>
      <c r="G6" s="17" t="s">
        <v>110</v>
      </c>
      <c r="H6" s="17" t="s">
        <v>109</v>
      </c>
      <c r="I6" s="17" t="s">
        <v>108</v>
      </c>
      <c r="J6" s="17" t="s">
        <v>107</v>
      </c>
      <c r="K6" s="17" t="s">
        <v>106</v>
      </c>
      <c r="L6" s="17" t="s">
        <v>105</v>
      </c>
      <c r="M6" s="17" t="s">
        <v>104</v>
      </c>
      <c r="N6" s="17" t="s">
        <v>103</v>
      </c>
      <c r="O6" s="17" t="s">
        <v>102</v>
      </c>
      <c r="P6" s="17" t="s">
        <v>101</v>
      </c>
      <c r="Q6" s="19" t="s">
        <v>100</v>
      </c>
      <c r="AC6" s="4">
        <f>SUM(U7:AC7)</f>
        <v>11.029108875781253</v>
      </c>
      <c r="AD6" s="4">
        <f>+AC6+AD7</f>
        <v>13.989108875781252</v>
      </c>
    </row>
    <row r="7" spans="1:30" ht="13.5" customHeight="1" x14ac:dyDescent="0.25">
      <c r="A7" s="8"/>
      <c r="B7" s="20" t="s">
        <v>1</v>
      </c>
      <c r="C7" s="21">
        <f t="shared" ref="C7:Q7" si="0">C8+C14+C24+C34+C42+C50+C60+C65+C68</f>
        <v>340228000</v>
      </c>
      <c r="D7" s="22">
        <f>D8+D14+D24+D34+D42+D50+D60+D65+D68</f>
        <v>416315827.38999999</v>
      </c>
      <c r="E7" s="23">
        <v>21517475.32</v>
      </c>
      <c r="F7" s="23">
        <v>26140172.390000001</v>
      </c>
      <c r="G7" s="86">
        <v>33636979.82</v>
      </c>
      <c r="H7" s="85">
        <f t="shared" si="0"/>
        <v>43011236.659999996</v>
      </c>
      <c r="I7" s="22">
        <f t="shared" si="0"/>
        <v>28974932.82</v>
      </c>
      <c r="J7" s="22">
        <f t="shared" si="0"/>
        <v>28231784.379999999</v>
      </c>
      <c r="K7" s="22">
        <f t="shared" si="0"/>
        <v>0</v>
      </c>
      <c r="L7" s="22">
        <f t="shared" si="0"/>
        <v>0</v>
      </c>
      <c r="M7" s="22">
        <f t="shared" si="0"/>
        <v>0</v>
      </c>
      <c r="N7" s="22">
        <f t="shared" si="0"/>
        <v>0</v>
      </c>
      <c r="O7" s="24">
        <f t="shared" si="0"/>
        <v>0</v>
      </c>
      <c r="P7" s="24">
        <f t="shared" si="0"/>
        <v>0</v>
      </c>
      <c r="Q7" s="24">
        <f t="shared" si="0"/>
        <v>181512581.39000002</v>
      </c>
      <c r="U7" s="3">
        <v>1</v>
      </c>
      <c r="V7" s="3">
        <v>1.05</v>
      </c>
      <c r="W7" s="3">
        <f t="shared" ref="W7:AB7" si="1">+V7*1.05</f>
        <v>1.1025</v>
      </c>
      <c r="X7" s="3">
        <f t="shared" si="1"/>
        <v>1.1576250000000001</v>
      </c>
      <c r="Y7" s="3">
        <f t="shared" si="1"/>
        <v>1.2155062500000002</v>
      </c>
      <c r="Z7" s="3">
        <f t="shared" si="1"/>
        <v>1.2762815625000004</v>
      </c>
      <c r="AA7" s="3">
        <f t="shared" si="1"/>
        <v>1.3400956406250004</v>
      </c>
      <c r="AB7" s="3">
        <f t="shared" si="1"/>
        <v>1.4071004226562505</v>
      </c>
      <c r="AC7" s="3">
        <v>1.48</v>
      </c>
      <c r="AD7" s="3">
        <f>+AC7*2</f>
        <v>2.96</v>
      </c>
    </row>
    <row r="8" spans="1:30" ht="13.5" customHeight="1" x14ac:dyDescent="0.25">
      <c r="A8" s="8"/>
      <c r="B8" s="20" t="s">
        <v>2</v>
      </c>
      <c r="C8" s="56">
        <f t="shared" ref="C8:P8" si="2">C9+C10+C11+C12+C13</f>
        <v>273985980</v>
      </c>
      <c r="D8" s="56">
        <f t="shared" si="2"/>
        <v>277045980</v>
      </c>
      <c r="E8" s="56">
        <f t="shared" si="2"/>
        <v>16953261.050000001</v>
      </c>
      <c r="F8" s="56">
        <f t="shared" si="2"/>
        <v>18221357.129999999</v>
      </c>
      <c r="G8" s="56">
        <v>17975823.18</v>
      </c>
      <c r="H8" s="56">
        <f t="shared" si="2"/>
        <v>31990272.550000001</v>
      </c>
      <c r="I8" s="56">
        <f t="shared" si="2"/>
        <v>18143704.57</v>
      </c>
      <c r="J8" s="56">
        <f t="shared" si="2"/>
        <v>18416295</v>
      </c>
      <c r="K8" s="25">
        <f t="shared" si="2"/>
        <v>0</v>
      </c>
      <c r="L8" s="25">
        <f t="shared" si="2"/>
        <v>0</v>
      </c>
      <c r="M8" s="25">
        <f t="shared" si="2"/>
        <v>0</v>
      </c>
      <c r="N8" s="25">
        <f t="shared" si="2"/>
        <v>0</v>
      </c>
      <c r="O8" s="26">
        <f t="shared" si="2"/>
        <v>0</v>
      </c>
      <c r="P8" s="26">
        <f t="shared" si="2"/>
        <v>0</v>
      </c>
      <c r="Q8" s="56">
        <f t="shared" ref="Q8:Q71" si="3">E8+F8+G8+H8+I8+J8+K8+L8+M8+N8+O8+P8</f>
        <v>121700713.47999999</v>
      </c>
      <c r="U8" s="13"/>
    </row>
    <row r="9" spans="1:30" ht="13.5" customHeight="1" x14ac:dyDescent="0.25">
      <c r="A9" s="8"/>
      <c r="B9" s="27" t="s">
        <v>3</v>
      </c>
      <c r="C9" s="28">
        <v>192497500</v>
      </c>
      <c r="D9" s="28">
        <v>195442500</v>
      </c>
      <c r="E9" s="57">
        <v>14159000</v>
      </c>
      <c r="F9" s="57">
        <v>14204000</v>
      </c>
      <c r="G9" s="7">
        <v>14444099.859999999</v>
      </c>
      <c r="H9" s="28">
        <v>14285000</v>
      </c>
      <c r="I9" s="29">
        <v>14541935.4</v>
      </c>
      <c r="J9" s="29">
        <v>14445047.529999999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30">
        <f t="shared" si="3"/>
        <v>86079082.790000007</v>
      </c>
    </row>
    <row r="10" spans="1:30" ht="13.5" customHeight="1" x14ac:dyDescent="0.25">
      <c r="A10" s="8"/>
      <c r="B10" s="27" t="s">
        <v>4</v>
      </c>
      <c r="C10" s="28">
        <v>40525000</v>
      </c>
      <c r="D10" s="28">
        <v>41465000</v>
      </c>
      <c r="E10" s="57">
        <v>698400</v>
      </c>
      <c r="F10" s="57">
        <v>706942.23</v>
      </c>
      <c r="G10" s="86">
        <v>723510.52</v>
      </c>
      <c r="H10" s="28">
        <v>14397155.66</v>
      </c>
      <c r="I10" s="29">
        <v>689505.22</v>
      </c>
      <c r="J10" s="29">
        <v>1051400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30">
        <f t="shared" si="3"/>
        <v>18266913.629999999</v>
      </c>
    </row>
    <row r="11" spans="1:30" x14ac:dyDescent="0.25">
      <c r="A11" s="8"/>
      <c r="B11" s="27" t="s">
        <v>39</v>
      </c>
      <c r="C11" s="28">
        <v>12000000</v>
      </c>
      <c r="D11" s="28">
        <v>12000000</v>
      </c>
      <c r="E11" s="58">
        <v>0</v>
      </c>
      <c r="F11" s="58">
        <v>1193031.8400000001</v>
      </c>
      <c r="G11" s="86">
        <v>692384.55</v>
      </c>
      <c r="H11" s="28">
        <v>1182379.77</v>
      </c>
      <c r="I11" s="29">
        <v>766949.04</v>
      </c>
      <c r="J11" s="29">
        <v>798905.25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30">
        <f t="shared" si="3"/>
        <v>4633650.45</v>
      </c>
    </row>
    <row r="12" spans="1:30" x14ac:dyDescent="0.25">
      <c r="A12" s="8"/>
      <c r="B12" s="27" t="s">
        <v>5</v>
      </c>
      <c r="C12" s="28">
        <v>1680000</v>
      </c>
      <c r="D12" s="28">
        <v>855000</v>
      </c>
      <c r="E12" s="58">
        <v>0</v>
      </c>
      <c r="F12" s="58">
        <v>15000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f t="shared" si="3"/>
        <v>15000</v>
      </c>
    </row>
    <row r="13" spans="1:30" x14ac:dyDescent="0.25">
      <c r="A13" s="8"/>
      <c r="B13" s="27" t="s">
        <v>6</v>
      </c>
      <c r="C13" s="29">
        <v>27283480</v>
      </c>
      <c r="D13" s="29">
        <v>27283480</v>
      </c>
      <c r="E13" s="57">
        <v>2095861.05</v>
      </c>
      <c r="F13" s="57">
        <v>2102383.06</v>
      </c>
      <c r="G13" s="86">
        <v>2115828.25</v>
      </c>
      <c r="H13" s="29">
        <v>2125737.12</v>
      </c>
      <c r="I13" s="29">
        <v>2145314.91</v>
      </c>
      <c r="J13" s="29">
        <v>2120942.2200000002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f t="shared" si="3"/>
        <v>12706066.610000001</v>
      </c>
    </row>
    <row r="14" spans="1:30" ht="13.5" customHeight="1" x14ac:dyDescent="0.25">
      <c r="A14" s="8"/>
      <c r="B14" s="20" t="s">
        <v>7</v>
      </c>
      <c r="C14" s="56">
        <f t="shared" ref="C14:P14" si="4">C15+C16+C17+C18+C19+C20+C21+C22+C23</f>
        <v>56508000</v>
      </c>
      <c r="D14" s="56">
        <f t="shared" si="4"/>
        <v>116725993.61</v>
      </c>
      <c r="E14" s="56">
        <f t="shared" si="4"/>
        <v>4564214.2700000005</v>
      </c>
      <c r="F14" s="56">
        <v>6831753.7599999998</v>
      </c>
      <c r="G14" s="56">
        <v>9383982.4199999999</v>
      </c>
      <c r="H14" s="56">
        <f t="shared" si="4"/>
        <v>10107473.809999999</v>
      </c>
      <c r="I14" s="56">
        <f t="shared" si="4"/>
        <v>8506765.9800000004</v>
      </c>
      <c r="J14" s="56">
        <f t="shared" si="4"/>
        <v>8521984.5199999996</v>
      </c>
      <c r="K14" s="25">
        <f t="shared" si="4"/>
        <v>0</v>
      </c>
      <c r="L14" s="25">
        <f t="shared" si="4"/>
        <v>0</v>
      </c>
      <c r="M14" s="25">
        <f t="shared" si="4"/>
        <v>0</v>
      </c>
      <c r="N14" s="25">
        <f t="shared" si="4"/>
        <v>0</v>
      </c>
      <c r="O14" s="26">
        <f t="shared" si="4"/>
        <v>0</v>
      </c>
      <c r="P14" s="26">
        <f t="shared" si="4"/>
        <v>0</v>
      </c>
      <c r="Q14" s="56">
        <f t="shared" si="3"/>
        <v>47916174.760000005</v>
      </c>
    </row>
    <row r="15" spans="1:30" ht="13.5" customHeight="1" x14ac:dyDescent="0.25">
      <c r="A15" s="8"/>
      <c r="B15" s="27" t="s">
        <v>8</v>
      </c>
      <c r="C15" s="28">
        <v>8925000</v>
      </c>
      <c r="D15" s="28">
        <v>15325000</v>
      </c>
      <c r="E15" s="57">
        <v>1512017.22</v>
      </c>
      <c r="F15" s="57">
        <v>858795.51</v>
      </c>
      <c r="G15" s="29">
        <v>1223823.94</v>
      </c>
      <c r="H15" s="29">
        <v>1175517.6499999999</v>
      </c>
      <c r="I15" s="29">
        <v>1457069.24</v>
      </c>
      <c r="J15" s="29">
        <v>929607.22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f t="shared" si="3"/>
        <v>7156830.7800000003</v>
      </c>
    </row>
    <row r="16" spans="1:30" x14ac:dyDescent="0.25">
      <c r="A16" s="8"/>
      <c r="B16" s="27" t="s">
        <v>9</v>
      </c>
      <c r="C16" s="28">
        <v>2000000</v>
      </c>
      <c r="D16" s="28">
        <v>6175731.4800000004</v>
      </c>
      <c r="E16" s="58">
        <v>0</v>
      </c>
      <c r="F16" s="58">
        <v>283388.79999999999</v>
      </c>
      <c r="G16" s="29">
        <v>150000</v>
      </c>
      <c r="H16" s="29">
        <v>899415.38</v>
      </c>
      <c r="I16" s="29">
        <v>563999.12</v>
      </c>
      <c r="J16" s="29">
        <v>590866.04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f t="shared" si="3"/>
        <v>2487669.34</v>
      </c>
    </row>
    <row r="17" spans="1:17" ht="13.5" customHeight="1" x14ac:dyDescent="0.25">
      <c r="A17" s="8"/>
      <c r="B17" s="27" t="s">
        <v>10</v>
      </c>
      <c r="C17" s="28">
        <v>350000</v>
      </c>
      <c r="D17" s="28">
        <v>1350000</v>
      </c>
      <c r="E17" s="29">
        <v>22750</v>
      </c>
      <c r="F17" s="29">
        <v>0</v>
      </c>
      <c r="G17" s="29">
        <v>39500</v>
      </c>
      <c r="H17" s="29">
        <v>57008.75</v>
      </c>
      <c r="I17" s="29">
        <v>0</v>
      </c>
      <c r="J17" s="29">
        <v>59622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f t="shared" si="3"/>
        <v>178880.75</v>
      </c>
    </row>
    <row r="18" spans="1:17" ht="13.5" customHeight="1" x14ac:dyDescent="0.25">
      <c r="A18" s="8"/>
      <c r="B18" s="27" t="s">
        <v>11</v>
      </c>
      <c r="C18" s="28">
        <v>1050000</v>
      </c>
      <c r="D18" s="28">
        <v>2150000</v>
      </c>
      <c r="E18" s="58">
        <v>0</v>
      </c>
      <c r="F18" s="58">
        <v>72533.320000000007</v>
      </c>
      <c r="G18" s="29">
        <v>67133.320000000007</v>
      </c>
      <c r="H18" s="29">
        <v>69933.320000000007</v>
      </c>
      <c r="I18" s="29">
        <v>85733.32</v>
      </c>
      <c r="J18" s="29">
        <v>80333.31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f t="shared" si="3"/>
        <v>375666.59</v>
      </c>
    </row>
    <row r="19" spans="1:17" ht="13.5" customHeight="1" x14ac:dyDescent="0.25">
      <c r="A19" s="8"/>
      <c r="B19" s="27" t="s">
        <v>12</v>
      </c>
      <c r="C19" s="28">
        <v>8300000</v>
      </c>
      <c r="D19" s="28">
        <v>22396293.609999999</v>
      </c>
      <c r="E19" s="58">
        <v>1061001.28</v>
      </c>
      <c r="F19" s="58">
        <v>1061001.28</v>
      </c>
      <c r="G19" s="29">
        <v>2810648.39</v>
      </c>
      <c r="H19" s="29">
        <v>1590162.16</v>
      </c>
      <c r="I19" s="29">
        <v>1199061.28</v>
      </c>
      <c r="J19" s="29">
        <v>3917623.52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f t="shared" si="3"/>
        <v>11639497.91</v>
      </c>
    </row>
    <row r="20" spans="1:17" ht="13.5" customHeight="1" x14ac:dyDescent="0.25">
      <c r="A20" s="8"/>
      <c r="B20" s="27" t="s">
        <v>13</v>
      </c>
      <c r="C20" s="28">
        <v>6500000</v>
      </c>
      <c r="D20" s="28">
        <v>8773168.5199999996</v>
      </c>
      <c r="E20" s="58">
        <v>67024.850000000006</v>
      </c>
      <c r="F20" s="58">
        <v>444595.20000000001</v>
      </c>
      <c r="G20" s="29">
        <v>2775965.03</v>
      </c>
      <c r="H20" s="29">
        <v>1269861.1000000001</v>
      </c>
      <c r="I20" s="29">
        <v>858110.05</v>
      </c>
      <c r="J20" s="29">
        <v>-428706.87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f t="shared" si="3"/>
        <v>4986849.3599999994</v>
      </c>
    </row>
    <row r="21" spans="1:17" ht="34.5" customHeight="1" x14ac:dyDescent="0.25">
      <c r="A21" s="8"/>
      <c r="B21" s="27" t="s">
        <v>14</v>
      </c>
      <c r="C21" s="28">
        <v>1850000</v>
      </c>
      <c r="D21" s="28">
        <v>4030200</v>
      </c>
      <c r="E21" s="58">
        <v>0</v>
      </c>
      <c r="F21" s="58">
        <v>43824.34</v>
      </c>
      <c r="G21" s="29">
        <v>122908.8</v>
      </c>
      <c r="H21" s="29">
        <v>794508.62</v>
      </c>
      <c r="I21" s="29">
        <v>114004</v>
      </c>
      <c r="J21" s="29">
        <v>721287.99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f>E21+F21+G21+H21+I21+J21+K21+L21+M21+N21+O21+P21</f>
        <v>1796533.75</v>
      </c>
    </row>
    <row r="22" spans="1:17" ht="25.5" x14ac:dyDescent="0.25">
      <c r="A22" s="8"/>
      <c r="B22" s="27" t="s">
        <v>15</v>
      </c>
      <c r="C22" s="28">
        <v>22133000</v>
      </c>
      <c r="D22" s="28">
        <v>45596600</v>
      </c>
      <c r="E22" s="58">
        <v>1415000</v>
      </c>
      <c r="F22" s="58">
        <v>3479125</v>
      </c>
      <c r="G22" s="29">
        <v>1363523</v>
      </c>
      <c r="H22" s="29">
        <v>3505084.62</v>
      </c>
      <c r="I22" s="29">
        <v>3189680.14</v>
      </c>
      <c r="J22" s="29">
        <v>1929037.78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f t="shared" si="3"/>
        <v>14881450.540000001</v>
      </c>
    </row>
    <row r="23" spans="1:17" x14ac:dyDescent="0.25">
      <c r="A23" s="8"/>
      <c r="B23" s="27" t="s">
        <v>40</v>
      </c>
      <c r="C23" s="28">
        <v>5400000</v>
      </c>
      <c r="D23" s="28">
        <v>10929000</v>
      </c>
      <c r="E23" s="58">
        <v>486420.92</v>
      </c>
      <c r="F23" s="58">
        <v>588490.31000000006</v>
      </c>
      <c r="G23" s="29">
        <v>830479.94</v>
      </c>
      <c r="H23" s="29">
        <v>745982.21</v>
      </c>
      <c r="I23" s="29">
        <v>1039108.83</v>
      </c>
      <c r="J23" s="29">
        <v>722313.53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f t="shared" si="3"/>
        <v>4412795.74</v>
      </c>
    </row>
    <row r="24" spans="1:17" s="12" customFormat="1" ht="13.5" customHeight="1" x14ac:dyDescent="0.25">
      <c r="A24" s="15">
        <v>218697.2</v>
      </c>
      <c r="B24" s="31" t="s">
        <v>16</v>
      </c>
      <c r="C24" s="56">
        <f>C25+C26+C27+C28+C29+C30+C31+C33+C32</f>
        <v>7034020</v>
      </c>
      <c r="D24" s="56">
        <f t="shared" ref="D24:P24" si="5">D25+D26+D27+D28+D29+D30+D31+D32+D33</f>
        <v>17103853.780000001</v>
      </c>
      <c r="E24" s="56"/>
      <c r="F24" s="56">
        <v>218697.2</v>
      </c>
      <c r="G24" s="56">
        <v>5354618.6399999997</v>
      </c>
      <c r="H24" s="56">
        <f t="shared" si="5"/>
        <v>892290.3</v>
      </c>
      <c r="I24" s="56">
        <f t="shared" si="5"/>
        <v>2002322.27</v>
      </c>
      <c r="J24" s="56">
        <f t="shared" si="5"/>
        <v>1293504.8600000001</v>
      </c>
      <c r="K24" s="25">
        <f t="shared" si="5"/>
        <v>0</v>
      </c>
      <c r="L24" s="25">
        <f t="shared" si="5"/>
        <v>0</v>
      </c>
      <c r="M24" s="25">
        <f t="shared" si="5"/>
        <v>0</v>
      </c>
      <c r="N24" s="25">
        <f t="shared" si="5"/>
        <v>0</v>
      </c>
      <c r="O24" s="25">
        <f t="shared" si="5"/>
        <v>0</v>
      </c>
      <c r="P24" s="25">
        <f t="shared" si="5"/>
        <v>0</v>
      </c>
      <c r="Q24" s="56">
        <f t="shared" si="3"/>
        <v>9761433.2699999996</v>
      </c>
    </row>
    <row r="25" spans="1:17" x14ac:dyDescent="0.25">
      <c r="A25" s="8"/>
      <c r="B25" s="27" t="s">
        <v>17</v>
      </c>
      <c r="C25" s="32">
        <v>150000</v>
      </c>
      <c r="D25" s="32">
        <v>1090000</v>
      </c>
      <c r="E25" s="57">
        <v>55843</v>
      </c>
      <c r="F25" s="57">
        <v>16740</v>
      </c>
      <c r="G25" s="29">
        <v>55843</v>
      </c>
      <c r="H25" s="29">
        <v>412700.32</v>
      </c>
      <c r="I25" s="29">
        <v>32456.89</v>
      </c>
      <c r="J25" s="29">
        <v>37425.54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f t="shared" si="3"/>
        <v>611008.75000000012</v>
      </c>
    </row>
    <row r="26" spans="1:17" x14ac:dyDescent="0.25">
      <c r="A26" s="8"/>
      <c r="B26" s="33" t="s">
        <v>18</v>
      </c>
      <c r="C26" s="32">
        <v>0</v>
      </c>
      <c r="D26" s="32">
        <v>240900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165200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f t="shared" si="3"/>
        <v>165200</v>
      </c>
    </row>
    <row r="27" spans="1:17" x14ac:dyDescent="0.25">
      <c r="A27" s="8"/>
      <c r="B27" s="27" t="s">
        <v>19</v>
      </c>
      <c r="C27" s="32">
        <v>600000</v>
      </c>
      <c r="D27" s="32">
        <v>1002000</v>
      </c>
      <c r="E27" s="58">
        <v>0</v>
      </c>
      <c r="F27" s="58">
        <v>153400</v>
      </c>
      <c r="G27" s="29">
        <v>29000</v>
      </c>
      <c r="H27" s="29">
        <v>105011.74</v>
      </c>
      <c r="I27" s="29">
        <v>141777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f t="shared" si="3"/>
        <v>429188.74</v>
      </c>
    </row>
    <row r="28" spans="1:17" x14ac:dyDescent="0.25">
      <c r="A28" s="8"/>
      <c r="B28" s="27" t="s">
        <v>20</v>
      </c>
      <c r="C28" s="32">
        <v>30000</v>
      </c>
      <c r="D28" s="32">
        <v>30000</v>
      </c>
      <c r="E28" s="29">
        <v>0</v>
      </c>
      <c r="F28" s="29">
        <v>0</v>
      </c>
      <c r="G28" s="29">
        <v>0</v>
      </c>
      <c r="H28" s="29">
        <v>26392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f t="shared" si="3"/>
        <v>26392</v>
      </c>
    </row>
    <row r="29" spans="1:17" ht="18" customHeight="1" x14ac:dyDescent="0.25">
      <c r="A29" s="8"/>
      <c r="B29" s="27" t="s">
        <v>21</v>
      </c>
      <c r="C29" s="32">
        <v>50000</v>
      </c>
      <c r="D29" s="32">
        <v>170000</v>
      </c>
      <c r="E29" s="29">
        <v>0</v>
      </c>
      <c r="F29" s="29">
        <v>0</v>
      </c>
      <c r="G29" s="29">
        <v>70328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f t="shared" si="3"/>
        <v>70328</v>
      </c>
    </row>
    <row r="30" spans="1:17" ht="25.5" x14ac:dyDescent="0.25">
      <c r="A30" s="8"/>
      <c r="B30" s="27" t="s">
        <v>22</v>
      </c>
      <c r="C30" s="32">
        <v>100000</v>
      </c>
      <c r="D30" s="32">
        <v>300000</v>
      </c>
      <c r="E30" s="29">
        <v>0</v>
      </c>
      <c r="F30" s="29">
        <v>0</v>
      </c>
      <c r="G30" s="29">
        <v>0</v>
      </c>
      <c r="H30" s="29">
        <v>0</v>
      </c>
      <c r="I30" s="29">
        <v>17441.580000000002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f t="shared" si="3"/>
        <v>17441.580000000002</v>
      </c>
    </row>
    <row r="31" spans="1:17" ht="22.5" customHeight="1" x14ac:dyDescent="0.25">
      <c r="A31" s="8"/>
      <c r="B31" s="27" t="s">
        <v>23</v>
      </c>
      <c r="C31" s="32">
        <v>5450000</v>
      </c>
      <c r="D31" s="32">
        <v>8207607.7800000003</v>
      </c>
      <c r="E31" s="29"/>
      <c r="F31" s="29">
        <v>0</v>
      </c>
      <c r="G31" s="29">
        <v>5000000</v>
      </c>
      <c r="H31" s="29">
        <v>0</v>
      </c>
      <c r="I31" s="29">
        <v>1530090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f t="shared" si="3"/>
        <v>6530090</v>
      </c>
    </row>
    <row r="32" spans="1:17" ht="25.5" x14ac:dyDescent="0.25">
      <c r="A32" s="8"/>
      <c r="B32" s="27" t="s">
        <v>41</v>
      </c>
      <c r="C32" s="30">
        <v>0</v>
      </c>
      <c r="D32" s="30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f t="shared" si="3"/>
        <v>0</v>
      </c>
    </row>
    <row r="33" spans="1:17" x14ac:dyDescent="0.25">
      <c r="A33" s="8"/>
      <c r="B33" s="33" t="s">
        <v>24</v>
      </c>
      <c r="C33" s="32">
        <v>654020</v>
      </c>
      <c r="D33" s="32">
        <v>6063346</v>
      </c>
      <c r="E33" s="58">
        <v>0</v>
      </c>
      <c r="F33" s="58">
        <v>48557.2</v>
      </c>
      <c r="G33" s="29">
        <v>199447.64</v>
      </c>
      <c r="H33" s="29">
        <v>348186.24</v>
      </c>
      <c r="I33" s="29">
        <v>280556.79999999999</v>
      </c>
      <c r="J33" s="29">
        <v>1090879.32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f t="shared" si="3"/>
        <v>1967627.2000000002</v>
      </c>
    </row>
    <row r="34" spans="1:17" ht="13.5" customHeight="1" x14ac:dyDescent="0.25">
      <c r="A34" s="8"/>
      <c r="B34" s="31" t="s">
        <v>25</v>
      </c>
      <c r="C34" s="56">
        <f t="shared" ref="C34:P34" si="6">C35+C36+C37+C38+C39+C40+C41</f>
        <v>2700000</v>
      </c>
      <c r="D34" s="56">
        <f t="shared" si="6"/>
        <v>2960000</v>
      </c>
      <c r="E34" s="56">
        <f t="shared" si="6"/>
        <v>0</v>
      </c>
      <c r="F34" s="56">
        <v>868364.3</v>
      </c>
      <c r="G34" s="56">
        <v>922555.58</v>
      </c>
      <c r="H34" s="56">
        <f t="shared" si="6"/>
        <v>0</v>
      </c>
      <c r="I34" s="56">
        <f t="shared" si="6"/>
        <v>0</v>
      </c>
      <c r="J34" s="56">
        <f t="shared" si="6"/>
        <v>0</v>
      </c>
      <c r="K34" s="25">
        <f t="shared" si="6"/>
        <v>0</v>
      </c>
      <c r="L34" s="26">
        <f t="shared" si="6"/>
        <v>0</v>
      </c>
      <c r="M34" s="26">
        <f t="shared" si="6"/>
        <v>0</v>
      </c>
      <c r="N34" s="25">
        <f t="shared" si="6"/>
        <v>0</v>
      </c>
      <c r="O34" s="25">
        <f t="shared" si="6"/>
        <v>0</v>
      </c>
      <c r="P34" s="25">
        <f t="shared" si="6"/>
        <v>0</v>
      </c>
      <c r="Q34" s="56">
        <f t="shared" si="3"/>
        <v>1790919.88</v>
      </c>
    </row>
    <row r="35" spans="1:17" x14ac:dyDescent="0.25">
      <c r="A35" s="8"/>
      <c r="B35" s="27" t="s">
        <v>26</v>
      </c>
      <c r="C35" s="32">
        <v>200000</v>
      </c>
      <c r="D35" s="32">
        <v>460000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f t="shared" si="3"/>
        <v>0</v>
      </c>
    </row>
    <row r="36" spans="1:17" ht="25.5" x14ac:dyDescent="0.25">
      <c r="A36" s="8"/>
      <c r="B36" s="27" t="s">
        <v>42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f t="shared" si="3"/>
        <v>0</v>
      </c>
    </row>
    <row r="37" spans="1:17" ht="25.5" x14ac:dyDescent="0.25">
      <c r="A37" s="8"/>
      <c r="B37" s="27" t="s">
        <v>43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9">
        <f t="shared" si="3"/>
        <v>0</v>
      </c>
    </row>
    <row r="38" spans="1:17" ht="25.5" x14ac:dyDescent="0.25">
      <c r="A38" s="8"/>
      <c r="B38" s="27" t="s">
        <v>44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v>0</v>
      </c>
      <c r="Q38" s="29">
        <f t="shared" si="3"/>
        <v>0</v>
      </c>
    </row>
    <row r="39" spans="1:17" ht="25.5" x14ac:dyDescent="0.25">
      <c r="A39" s="8"/>
      <c r="B39" s="27" t="s">
        <v>45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29">
        <v>0</v>
      </c>
      <c r="P39" s="29">
        <v>0</v>
      </c>
      <c r="Q39" s="29">
        <f t="shared" si="3"/>
        <v>0</v>
      </c>
    </row>
    <row r="40" spans="1:17" x14ac:dyDescent="0.25">
      <c r="A40" s="8"/>
      <c r="B40" s="27" t="s">
        <v>27</v>
      </c>
      <c r="C40" s="29">
        <v>2500000</v>
      </c>
      <c r="D40" s="29">
        <v>2500000</v>
      </c>
      <c r="E40" s="29">
        <v>0</v>
      </c>
      <c r="F40" s="29">
        <v>868364.3</v>
      </c>
      <c r="G40" s="29">
        <v>922555.58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f t="shared" si="3"/>
        <v>1790919.88</v>
      </c>
    </row>
    <row r="41" spans="1:17" ht="25.5" x14ac:dyDescent="0.25">
      <c r="A41" s="8"/>
      <c r="B41" s="27" t="s">
        <v>46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34">
        <f t="shared" si="3"/>
        <v>0</v>
      </c>
    </row>
    <row r="42" spans="1:17" x14ac:dyDescent="0.25">
      <c r="A42" s="8"/>
      <c r="B42" s="31" t="s">
        <v>47</v>
      </c>
      <c r="C42" s="25">
        <f>SUM(C43:C49)</f>
        <v>0</v>
      </c>
      <c r="D42" s="26">
        <f>SUM(D43:D49)</f>
        <v>1767000</v>
      </c>
      <c r="E42" s="26">
        <f t="shared" ref="E42:P42" si="7">E43+E44+E45+E46+E47+E48+E49</f>
        <v>0</v>
      </c>
      <c r="F42" s="26">
        <f t="shared" si="7"/>
        <v>0</v>
      </c>
      <c r="G42" s="22">
        <f t="shared" si="7"/>
        <v>0</v>
      </c>
      <c r="H42" s="22">
        <f t="shared" si="7"/>
        <v>0</v>
      </c>
      <c r="I42" s="22">
        <f t="shared" si="7"/>
        <v>0</v>
      </c>
      <c r="J42" s="22">
        <f t="shared" si="7"/>
        <v>0</v>
      </c>
      <c r="K42" s="22">
        <f t="shared" si="7"/>
        <v>0</v>
      </c>
      <c r="L42" s="22">
        <f t="shared" si="7"/>
        <v>0</v>
      </c>
      <c r="M42" s="22">
        <f t="shared" si="7"/>
        <v>0</v>
      </c>
      <c r="N42" s="22">
        <f t="shared" si="7"/>
        <v>0</v>
      </c>
      <c r="O42" s="22">
        <f t="shared" si="7"/>
        <v>0</v>
      </c>
      <c r="P42" s="22">
        <f t="shared" si="7"/>
        <v>0</v>
      </c>
      <c r="Q42" s="22">
        <f t="shared" si="3"/>
        <v>0</v>
      </c>
    </row>
    <row r="43" spans="1:17" x14ac:dyDescent="0.25">
      <c r="A43" s="8"/>
      <c r="B43" s="27" t="s">
        <v>48</v>
      </c>
      <c r="C43" s="29">
        <v>0</v>
      </c>
      <c r="D43" s="29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34">
        <f t="shared" si="3"/>
        <v>0</v>
      </c>
    </row>
    <row r="44" spans="1:17" ht="25.5" x14ac:dyDescent="0.25">
      <c r="A44" s="8"/>
      <c r="B44" s="27" t="s">
        <v>49</v>
      </c>
      <c r="C44" s="29">
        <v>0</v>
      </c>
      <c r="D44" s="29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34">
        <f t="shared" si="3"/>
        <v>0</v>
      </c>
    </row>
    <row r="45" spans="1:17" ht="25.5" x14ac:dyDescent="0.25">
      <c r="A45" s="8"/>
      <c r="B45" s="27" t="s">
        <v>50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34">
        <f t="shared" si="3"/>
        <v>0</v>
      </c>
    </row>
    <row r="46" spans="1:17" ht="25.5" x14ac:dyDescent="0.25">
      <c r="A46" s="8"/>
      <c r="B46" s="27" t="s">
        <v>51</v>
      </c>
      <c r="C46" s="29">
        <v>0</v>
      </c>
      <c r="D46" s="29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34">
        <f t="shared" si="3"/>
        <v>0</v>
      </c>
    </row>
    <row r="47" spans="1:17" ht="25.5" x14ac:dyDescent="0.25">
      <c r="A47" s="8"/>
      <c r="B47" s="27" t="s">
        <v>52</v>
      </c>
      <c r="C47" s="29">
        <v>0</v>
      </c>
      <c r="D47" s="29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34">
        <f t="shared" si="3"/>
        <v>0</v>
      </c>
    </row>
    <row r="48" spans="1:17" x14ac:dyDescent="0.25">
      <c r="A48" s="8"/>
      <c r="B48" s="27" t="s">
        <v>53</v>
      </c>
      <c r="C48" s="28">
        <v>0</v>
      </c>
      <c r="D48" s="28">
        <v>1767000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34">
        <f t="shared" si="3"/>
        <v>0</v>
      </c>
    </row>
    <row r="49" spans="1:19" ht="25.5" x14ac:dyDescent="0.25">
      <c r="A49" s="8"/>
      <c r="B49" s="27" t="s">
        <v>54</v>
      </c>
      <c r="C49" s="28"/>
      <c r="D49" s="28"/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34">
        <f t="shared" si="3"/>
        <v>0</v>
      </c>
    </row>
    <row r="50" spans="1:19" x14ac:dyDescent="0.25">
      <c r="A50" s="8"/>
      <c r="B50" s="35" t="s">
        <v>28</v>
      </c>
      <c r="C50" s="26">
        <f t="shared" ref="C50:P50" si="8">C51+C52+C53+C54+C55+C56+C57+C58+C59</f>
        <v>0</v>
      </c>
      <c r="D50" s="26">
        <f t="shared" si="8"/>
        <v>713000</v>
      </c>
      <c r="E50" s="26">
        <f t="shared" si="8"/>
        <v>0</v>
      </c>
      <c r="F50" s="26">
        <f t="shared" si="8"/>
        <v>0</v>
      </c>
      <c r="G50" s="26">
        <f t="shared" si="8"/>
        <v>0</v>
      </c>
      <c r="H50" s="26">
        <f t="shared" si="8"/>
        <v>21200</v>
      </c>
      <c r="I50" s="26">
        <f t="shared" si="8"/>
        <v>322140</v>
      </c>
      <c r="J50" s="26">
        <f t="shared" si="8"/>
        <v>0</v>
      </c>
      <c r="K50" s="26">
        <f t="shared" si="8"/>
        <v>0</v>
      </c>
      <c r="L50" s="26">
        <f t="shared" si="8"/>
        <v>0</v>
      </c>
      <c r="M50" s="26">
        <f t="shared" si="8"/>
        <v>0</v>
      </c>
      <c r="N50" s="26">
        <f t="shared" si="8"/>
        <v>0</v>
      </c>
      <c r="O50" s="26">
        <f t="shared" si="8"/>
        <v>0</v>
      </c>
      <c r="P50" s="25">
        <f t="shared" si="8"/>
        <v>0</v>
      </c>
      <c r="Q50" s="25">
        <f t="shared" si="3"/>
        <v>343340</v>
      </c>
    </row>
    <row r="51" spans="1:19" x14ac:dyDescent="0.25">
      <c r="A51" s="8"/>
      <c r="B51" s="27" t="s">
        <v>29</v>
      </c>
      <c r="C51" s="29">
        <v>0</v>
      </c>
      <c r="D51" s="29">
        <v>13000</v>
      </c>
      <c r="E51" s="28">
        <v>0</v>
      </c>
      <c r="F51" s="28">
        <v>0</v>
      </c>
      <c r="G51" s="28">
        <v>0</v>
      </c>
      <c r="H51" s="28">
        <v>8300</v>
      </c>
      <c r="I51" s="28">
        <v>272580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9">
        <f t="shared" si="3"/>
        <v>280880</v>
      </c>
    </row>
    <row r="52" spans="1:19" x14ac:dyDescent="0.25">
      <c r="A52" s="8"/>
      <c r="B52" s="27" t="s">
        <v>30</v>
      </c>
      <c r="C52" s="29">
        <v>0</v>
      </c>
      <c r="D52" s="29">
        <v>700000</v>
      </c>
      <c r="E52" s="28">
        <v>0</v>
      </c>
      <c r="F52" s="28">
        <v>0</v>
      </c>
      <c r="G52" s="28">
        <v>0</v>
      </c>
      <c r="H52" s="28">
        <v>12900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f t="shared" si="3"/>
        <v>12900</v>
      </c>
    </row>
    <row r="53" spans="1:19" x14ac:dyDescent="0.25">
      <c r="A53" s="8"/>
      <c r="B53" s="27" t="s">
        <v>31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f t="shared" si="3"/>
        <v>0</v>
      </c>
    </row>
    <row r="54" spans="1:19" ht="25.5" x14ac:dyDescent="0.25">
      <c r="A54" s="8"/>
      <c r="B54" s="27" t="s">
        <v>32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28">
        <f t="shared" si="3"/>
        <v>0</v>
      </c>
      <c r="S54" s="11"/>
    </row>
    <row r="55" spans="1:19" x14ac:dyDescent="0.25">
      <c r="A55" s="8"/>
      <c r="B55" s="27" t="s">
        <v>33</v>
      </c>
      <c r="C55" s="29">
        <v>0</v>
      </c>
      <c r="D55" s="29">
        <v>0</v>
      </c>
      <c r="E55" s="28">
        <v>0</v>
      </c>
      <c r="F55" s="28">
        <v>0</v>
      </c>
      <c r="G55" s="28">
        <v>0</v>
      </c>
      <c r="H55" s="28">
        <v>0</v>
      </c>
      <c r="I55" s="28">
        <v>49560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28">
        <f t="shared" si="3"/>
        <v>49560</v>
      </c>
    </row>
    <row r="56" spans="1:19" x14ac:dyDescent="0.25">
      <c r="A56" s="8"/>
      <c r="B56" s="27" t="s">
        <v>55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f t="shared" si="3"/>
        <v>0</v>
      </c>
    </row>
    <row r="57" spans="1:19" x14ac:dyDescent="0.25">
      <c r="A57" s="8"/>
      <c r="B57" s="27" t="s">
        <v>56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8">
        <v>0</v>
      </c>
      <c r="Q57" s="34">
        <f t="shared" si="3"/>
        <v>0</v>
      </c>
    </row>
    <row r="58" spans="1:19" x14ac:dyDescent="0.25">
      <c r="A58" s="8"/>
      <c r="B58" s="27" t="s">
        <v>34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v>0</v>
      </c>
      <c r="Q58" s="34">
        <f t="shared" si="3"/>
        <v>0</v>
      </c>
    </row>
    <row r="59" spans="1:19" ht="25.5" x14ac:dyDescent="0.25">
      <c r="A59" s="8"/>
      <c r="B59" s="27" t="s">
        <v>57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v>0</v>
      </c>
      <c r="Q59" s="34">
        <f t="shared" si="3"/>
        <v>0</v>
      </c>
    </row>
    <row r="60" spans="1:19" x14ac:dyDescent="0.25">
      <c r="A60" s="8"/>
      <c r="B60" s="31" t="s">
        <v>58</v>
      </c>
      <c r="C60" s="25">
        <f>C61+C62+C64+C63</f>
        <v>0</v>
      </c>
      <c r="D60" s="25">
        <f>D61+D62+D64+D63</f>
        <v>0</v>
      </c>
      <c r="E60" s="26">
        <f t="shared" ref="E60:P60" si="9">E61+E62+E63+E64</f>
        <v>0</v>
      </c>
      <c r="F60" s="26">
        <f t="shared" si="9"/>
        <v>0</v>
      </c>
      <c r="G60" s="26">
        <f t="shared" si="9"/>
        <v>0</v>
      </c>
      <c r="H60" s="26">
        <f t="shared" si="9"/>
        <v>0</v>
      </c>
      <c r="I60" s="26">
        <f t="shared" si="9"/>
        <v>0</v>
      </c>
      <c r="J60" s="26">
        <f t="shared" si="9"/>
        <v>0</v>
      </c>
      <c r="K60" s="26">
        <f t="shared" si="9"/>
        <v>0</v>
      </c>
      <c r="L60" s="26">
        <f t="shared" si="9"/>
        <v>0</v>
      </c>
      <c r="M60" s="26">
        <f t="shared" si="9"/>
        <v>0</v>
      </c>
      <c r="N60" s="26">
        <f t="shared" si="9"/>
        <v>0</v>
      </c>
      <c r="O60" s="26">
        <f t="shared" si="9"/>
        <v>0</v>
      </c>
      <c r="P60" s="26">
        <f t="shared" si="9"/>
        <v>0</v>
      </c>
      <c r="Q60" s="26">
        <f t="shared" si="3"/>
        <v>0</v>
      </c>
    </row>
    <row r="61" spans="1:19" x14ac:dyDescent="0.25">
      <c r="A61" s="8"/>
      <c r="B61" s="27" t="s">
        <v>59</v>
      </c>
      <c r="C61" s="28">
        <v>0</v>
      </c>
      <c r="D61" s="28">
        <v>0</v>
      </c>
      <c r="E61" s="29">
        <v>0</v>
      </c>
      <c r="F61" s="29">
        <v>0</v>
      </c>
      <c r="G61" s="28"/>
      <c r="H61" s="29">
        <v>0</v>
      </c>
      <c r="I61" s="29">
        <v>0</v>
      </c>
      <c r="J61" s="29">
        <v>0</v>
      </c>
      <c r="K61" s="28"/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8">
        <f t="shared" si="3"/>
        <v>0</v>
      </c>
    </row>
    <row r="62" spans="1:19" x14ac:dyDescent="0.25">
      <c r="A62" s="8"/>
      <c r="B62" s="27" t="s">
        <v>60</v>
      </c>
      <c r="C62" s="28">
        <v>0</v>
      </c>
      <c r="D62" s="28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34">
        <f t="shared" si="3"/>
        <v>0</v>
      </c>
    </row>
    <row r="63" spans="1:19" x14ac:dyDescent="0.25">
      <c r="A63" s="8"/>
      <c r="B63" s="27" t="s">
        <v>61</v>
      </c>
      <c r="C63" s="28">
        <v>0</v>
      </c>
      <c r="D63" s="28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34">
        <f t="shared" si="3"/>
        <v>0</v>
      </c>
    </row>
    <row r="64" spans="1:19" ht="25.5" x14ac:dyDescent="0.25">
      <c r="A64" s="8"/>
      <c r="B64" s="27" t="s">
        <v>62</v>
      </c>
      <c r="C64" s="28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29">
        <v>0</v>
      </c>
      <c r="Q64" s="34">
        <f t="shared" si="3"/>
        <v>0</v>
      </c>
    </row>
    <row r="65" spans="1:17" ht="25.5" x14ac:dyDescent="0.25">
      <c r="A65" s="8"/>
      <c r="B65" s="31" t="s">
        <v>63</v>
      </c>
      <c r="C65" s="25">
        <f t="shared" ref="C65:H65" si="10">C66+C67+C68+C69+C70+C71</f>
        <v>0</v>
      </c>
      <c r="D65" s="26">
        <f t="shared" si="10"/>
        <v>0</v>
      </c>
      <c r="E65" s="26">
        <f t="shared" si="10"/>
        <v>0</v>
      </c>
      <c r="F65" s="26">
        <f t="shared" si="10"/>
        <v>0</v>
      </c>
      <c r="G65" s="22">
        <f t="shared" si="10"/>
        <v>0</v>
      </c>
      <c r="H65" s="22">
        <f t="shared" si="10"/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f t="shared" si="3"/>
        <v>0</v>
      </c>
    </row>
    <row r="66" spans="1:17" x14ac:dyDescent="0.25">
      <c r="A66" s="8"/>
      <c r="B66" s="27" t="s">
        <v>64</v>
      </c>
      <c r="C66" s="28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34">
        <f t="shared" si="3"/>
        <v>0</v>
      </c>
    </row>
    <row r="67" spans="1:17" ht="25.5" x14ac:dyDescent="0.25">
      <c r="A67" s="8"/>
      <c r="B67" s="27" t="s">
        <v>65</v>
      </c>
      <c r="C67" s="28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34">
        <f t="shared" si="3"/>
        <v>0</v>
      </c>
    </row>
    <row r="68" spans="1:17" x14ac:dyDescent="0.25">
      <c r="A68" s="8"/>
      <c r="B68" s="31" t="s">
        <v>66</v>
      </c>
      <c r="C68" s="25">
        <f>C71+C70+C69</f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6">
        <v>0</v>
      </c>
      <c r="Q68" s="22">
        <f t="shared" si="3"/>
        <v>0</v>
      </c>
    </row>
    <row r="69" spans="1:17" x14ac:dyDescent="0.25">
      <c r="A69" s="8"/>
      <c r="B69" s="27" t="s">
        <v>67</v>
      </c>
      <c r="C69" s="28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34">
        <f t="shared" si="3"/>
        <v>0</v>
      </c>
    </row>
    <row r="70" spans="1:17" x14ac:dyDescent="0.25">
      <c r="A70" s="8"/>
      <c r="B70" s="27" t="s">
        <v>68</v>
      </c>
      <c r="C70" s="28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34">
        <f t="shared" si="3"/>
        <v>0</v>
      </c>
    </row>
    <row r="71" spans="1:17" ht="25.5" x14ac:dyDescent="0.25">
      <c r="A71" s="8"/>
      <c r="B71" s="27" t="s">
        <v>69</v>
      </c>
      <c r="C71" s="28">
        <v>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34">
        <f t="shared" si="3"/>
        <v>0</v>
      </c>
    </row>
    <row r="72" spans="1:17" x14ac:dyDescent="0.25">
      <c r="A72" s="8"/>
      <c r="B72" s="36" t="s">
        <v>35</v>
      </c>
      <c r="C72" s="37">
        <f t="shared" ref="C72:Q72" si="11">C8+C14+C24+C34+C42+C50+C60+C65</f>
        <v>340228000</v>
      </c>
      <c r="D72" s="37">
        <f t="shared" si="11"/>
        <v>416315827.38999999</v>
      </c>
      <c r="E72" s="38">
        <f t="shared" si="11"/>
        <v>21517475.32</v>
      </c>
      <c r="F72" s="38">
        <f t="shared" si="11"/>
        <v>26140172.390000001</v>
      </c>
      <c r="G72" s="38">
        <f t="shared" si="11"/>
        <v>33636979.82</v>
      </c>
      <c r="H72" s="38">
        <f t="shared" si="11"/>
        <v>43011236.659999996</v>
      </c>
      <c r="I72" s="38">
        <f t="shared" si="11"/>
        <v>28974932.82</v>
      </c>
      <c r="J72" s="38">
        <f t="shared" si="11"/>
        <v>28231784.379999999</v>
      </c>
      <c r="K72" s="38">
        <f t="shared" si="11"/>
        <v>0</v>
      </c>
      <c r="L72" s="38">
        <f t="shared" si="11"/>
        <v>0</v>
      </c>
      <c r="M72" s="38">
        <f t="shared" si="11"/>
        <v>0</v>
      </c>
      <c r="N72" s="38">
        <f t="shared" si="11"/>
        <v>0</v>
      </c>
      <c r="O72" s="38">
        <f t="shared" si="11"/>
        <v>0</v>
      </c>
      <c r="P72" s="38">
        <f t="shared" si="11"/>
        <v>0</v>
      </c>
      <c r="Q72" s="38">
        <f t="shared" si="11"/>
        <v>181512581.39000002</v>
      </c>
    </row>
    <row r="73" spans="1:17" x14ac:dyDescent="0.25">
      <c r="A73" s="8"/>
      <c r="B73" s="31" t="s">
        <v>70</v>
      </c>
      <c r="C73" s="25"/>
      <c r="D73" s="30"/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34">
        <v>0</v>
      </c>
    </row>
    <row r="74" spans="1:17" x14ac:dyDescent="0.25">
      <c r="A74" s="8"/>
      <c r="B74" s="31" t="s">
        <v>71</v>
      </c>
      <c r="C74" s="28">
        <v>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34">
        <v>0</v>
      </c>
    </row>
    <row r="75" spans="1:17" x14ac:dyDescent="0.25">
      <c r="A75" s="8"/>
      <c r="B75" s="27" t="s">
        <v>72</v>
      </c>
      <c r="C75" s="28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34">
        <v>0</v>
      </c>
    </row>
    <row r="76" spans="1:17" ht="25.5" x14ac:dyDescent="0.25">
      <c r="A76" s="8"/>
      <c r="B76" s="27" t="s">
        <v>73</v>
      </c>
      <c r="C76" s="28">
        <v>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34">
        <v>0</v>
      </c>
    </row>
    <row r="77" spans="1:17" x14ac:dyDescent="0.25">
      <c r="A77" s="8"/>
      <c r="B77" s="31" t="s">
        <v>74</v>
      </c>
      <c r="C77" s="28">
        <v>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34">
        <v>0</v>
      </c>
    </row>
    <row r="78" spans="1:17" x14ac:dyDescent="0.25">
      <c r="A78" s="8"/>
      <c r="B78" s="27" t="s">
        <v>75</v>
      </c>
      <c r="C78" s="28">
        <v>0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34">
        <v>0</v>
      </c>
    </row>
    <row r="79" spans="1:17" x14ac:dyDescent="0.25">
      <c r="A79" s="8"/>
      <c r="B79" s="27" t="s">
        <v>76</v>
      </c>
      <c r="C79" s="28">
        <v>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34">
        <v>0</v>
      </c>
    </row>
    <row r="80" spans="1:17" x14ac:dyDescent="0.25">
      <c r="A80" s="8"/>
      <c r="B80" s="31" t="s">
        <v>77</v>
      </c>
      <c r="C80" s="28">
        <v>0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34">
        <v>0</v>
      </c>
    </row>
    <row r="81" spans="1:17" x14ac:dyDescent="0.25">
      <c r="A81" s="8"/>
      <c r="B81" s="27" t="s">
        <v>78</v>
      </c>
      <c r="C81" s="28">
        <v>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0</v>
      </c>
      <c r="P81" s="29">
        <v>0</v>
      </c>
      <c r="Q81" s="34">
        <v>0</v>
      </c>
    </row>
    <row r="82" spans="1:17" x14ac:dyDescent="0.25">
      <c r="A82" s="8"/>
      <c r="B82" s="36" t="s">
        <v>79</v>
      </c>
      <c r="C82" s="39">
        <f>SUM(C74:C81)</f>
        <v>0</v>
      </c>
      <c r="D82" s="40">
        <f>SUM(D74:D81)</f>
        <v>0</v>
      </c>
      <c r="E82" s="40">
        <v>0</v>
      </c>
      <c r="F82" s="40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</row>
    <row r="83" spans="1:17" ht="13.5" customHeight="1" x14ac:dyDescent="0.25">
      <c r="A83" s="8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</row>
    <row r="84" spans="1:17" ht="13.5" customHeight="1" x14ac:dyDescent="0.25">
      <c r="A84" s="8"/>
      <c r="B84" s="44" t="s">
        <v>80</v>
      </c>
      <c r="C84" s="45">
        <f t="shared" ref="C84:Q84" si="12">C72+C82</f>
        <v>340228000</v>
      </c>
      <c r="D84" s="45">
        <f t="shared" si="12"/>
        <v>416315827.38999999</v>
      </c>
      <c r="E84" s="46">
        <f t="shared" si="12"/>
        <v>21517475.32</v>
      </c>
      <c r="F84" s="47">
        <f t="shared" si="12"/>
        <v>26140172.390000001</v>
      </c>
      <c r="G84" s="47">
        <f t="shared" si="12"/>
        <v>33636979.82</v>
      </c>
      <c r="H84" s="47">
        <f t="shared" si="12"/>
        <v>43011236.659999996</v>
      </c>
      <c r="I84" s="47">
        <f t="shared" si="12"/>
        <v>28974932.82</v>
      </c>
      <c r="J84" s="47">
        <f t="shared" si="12"/>
        <v>28231784.379999999</v>
      </c>
      <c r="K84" s="47">
        <f t="shared" si="12"/>
        <v>0</v>
      </c>
      <c r="L84" s="47">
        <f t="shared" si="12"/>
        <v>0</v>
      </c>
      <c r="M84" s="47">
        <f t="shared" si="12"/>
        <v>0</v>
      </c>
      <c r="N84" s="47">
        <f t="shared" si="12"/>
        <v>0</v>
      </c>
      <c r="O84" s="47">
        <f t="shared" si="12"/>
        <v>0</v>
      </c>
      <c r="P84" s="47">
        <f t="shared" si="12"/>
        <v>0</v>
      </c>
      <c r="Q84" s="47">
        <f t="shared" si="12"/>
        <v>181512581.39000002</v>
      </c>
    </row>
    <row r="85" spans="1:17" ht="13.5" customHeight="1" x14ac:dyDescent="0.25">
      <c r="A85" s="8"/>
      <c r="B85" s="42" t="s">
        <v>99</v>
      </c>
      <c r="D85" s="48"/>
      <c r="E85" s="49"/>
      <c r="F85" s="50"/>
      <c r="H85" s="48"/>
      <c r="J85" s="49"/>
      <c r="M85" s="48"/>
      <c r="N85" s="48"/>
      <c r="O85" s="48"/>
    </row>
    <row r="86" spans="1:17" ht="13.5" customHeight="1" x14ac:dyDescent="0.25">
      <c r="A86" s="8"/>
      <c r="B86" s="42" t="s">
        <v>120</v>
      </c>
      <c r="C86" s="49"/>
      <c r="D86" s="48"/>
      <c r="E86" s="49"/>
      <c r="F86" s="48"/>
      <c r="G86" s="48"/>
      <c r="H86" s="48"/>
      <c r="I86" s="48"/>
      <c r="J86" s="52"/>
      <c r="K86" s="48"/>
      <c r="L86" s="48"/>
      <c r="M86" s="48"/>
      <c r="N86" s="48"/>
      <c r="O86" s="48"/>
      <c r="P86" s="48"/>
      <c r="Q86" s="48"/>
    </row>
    <row r="87" spans="1:17" ht="13.5" customHeight="1" x14ac:dyDescent="0.25">
      <c r="A87" s="8"/>
      <c r="B87" s="42" t="s">
        <v>121</v>
      </c>
      <c r="C87" s="49"/>
      <c r="D87" s="49"/>
      <c r="E87" s="52"/>
      <c r="G87" s="54"/>
      <c r="H87" s="52"/>
      <c r="I87" s="55"/>
      <c r="J87" s="52"/>
      <c r="K87" s="48"/>
      <c r="L87" s="48"/>
      <c r="N87" s="49"/>
      <c r="O87" s="49"/>
      <c r="P87" s="52"/>
    </row>
    <row r="88" spans="1:17" ht="13.5" customHeight="1" x14ac:dyDescent="0.25">
      <c r="A88" s="8"/>
      <c r="B88" s="89"/>
      <c r="C88" s="87"/>
      <c r="D88" s="59"/>
      <c r="E88" s="89"/>
      <c r="F88" s="89"/>
      <c r="G88" s="59"/>
      <c r="H88" s="60"/>
      <c r="I88" s="61"/>
      <c r="J88" s="60"/>
      <c r="K88" s="60"/>
      <c r="L88" s="60"/>
      <c r="M88" s="59"/>
      <c r="N88" s="61"/>
      <c r="O88" s="87"/>
      <c r="P88" s="60"/>
      <c r="Q88" s="87"/>
    </row>
    <row r="89" spans="1:17" ht="13.5" customHeight="1" x14ac:dyDescent="0.25">
      <c r="A89" s="8"/>
      <c r="B89" s="89"/>
      <c r="C89" s="87"/>
      <c r="D89" s="59"/>
      <c r="E89" s="89"/>
      <c r="F89" s="89"/>
      <c r="G89" s="59"/>
      <c r="H89" s="60"/>
      <c r="I89" s="61"/>
      <c r="J89" s="60"/>
      <c r="K89" s="60"/>
      <c r="L89" s="60"/>
      <c r="M89" s="59"/>
      <c r="N89" s="61"/>
      <c r="O89" s="87"/>
      <c r="P89" s="60"/>
      <c r="Q89" s="87"/>
    </row>
    <row r="90" spans="1:17" ht="13.5" customHeight="1" x14ac:dyDescent="0.25">
      <c r="A90" s="8"/>
      <c r="B90" s="89"/>
      <c r="C90" s="87"/>
      <c r="D90" s="59"/>
      <c r="E90" s="89"/>
      <c r="F90" s="89"/>
      <c r="G90" s="59"/>
      <c r="H90" s="60"/>
      <c r="I90" s="61"/>
      <c r="J90" s="60"/>
      <c r="K90" s="60"/>
      <c r="L90" s="60"/>
      <c r="M90" s="59"/>
      <c r="N90" s="61"/>
      <c r="O90" s="87"/>
      <c r="P90" s="60"/>
      <c r="Q90" s="87"/>
    </row>
    <row r="91" spans="1:17" ht="13.5" customHeight="1" x14ac:dyDescent="0.25">
      <c r="A91" s="8"/>
      <c r="B91" s="89"/>
      <c r="C91" s="87"/>
      <c r="D91" s="59"/>
      <c r="E91" s="89"/>
      <c r="F91" s="89"/>
      <c r="G91" s="59"/>
      <c r="H91" s="60"/>
      <c r="I91" s="61"/>
      <c r="J91" s="60"/>
      <c r="K91" s="89"/>
      <c r="L91" s="59"/>
      <c r="M91" s="89"/>
    </row>
    <row r="92" spans="1:17" ht="13.5" customHeight="1" x14ac:dyDescent="0.25">
      <c r="A92" s="8"/>
      <c r="C92" s="88"/>
    </row>
    <row r="93" spans="1:17" ht="13.5" customHeight="1" x14ac:dyDescent="0.25">
      <c r="A93" s="8"/>
      <c r="C93" s="9"/>
      <c r="N93" s="61"/>
      <c r="O93" s="87"/>
      <c r="P93" s="60"/>
      <c r="Q93" s="87"/>
    </row>
    <row r="94" spans="1:17" ht="13.5" customHeight="1" x14ac:dyDescent="0.25">
      <c r="A94" s="8"/>
      <c r="Q94" s="49"/>
    </row>
    <row r="95" spans="1:17" ht="13.5" customHeight="1" x14ac:dyDescent="0.25">
      <c r="C95" s="52"/>
      <c r="O95" s="48"/>
    </row>
    <row r="96" spans="1:17" x14ac:dyDescent="0.25">
      <c r="C96" s="49"/>
      <c r="O96" s="48"/>
    </row>
    <row r="97" spans="1:30" x14ac:dyDescent="0.25">
      <c r="O97" s="48"/>
    </row>
    <row r="98" spans="1:30" x14ac:dyDescent="0.25">
      <c r="C98" s="52"/>
      <c r="O98" s="48"/>
    </row>
    <row r="99" spans="1:30" s="42" customFormat="1" x14ac:dyDescent="0.25">
      <c r="A99"/>
      <c r="C99" s="49"/>
      <c r="F99" s="53"/>
      <c r="Q99" s="51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s="42" customFormat="1" x14ac:dyDescent="0.25">
      <c r="A100"/>
      <c r="C100" s="52"/>
      <c r="F100" s="53"/>
      <c r="O100" s="48"/>
      <c r="Q100" s="51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s="42" customFormat="1" x14ac:dyDescent="0.25">
      <c r="A101"/>
      <c r="F101" s="53"/>
      <c r="O101" s="48"/>
      <c r="Q101" s="5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s="42" customFormat="1" x14ac:dyDescent="0.25">
      <c r="A102"/>
      <c r="F102" s="53"/>
      <c r="O102" s="48"/>
      <c r="Q102" s="51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s="42" customFormat="1" x14ac:dyDescent="0.25">
      <c r="A103"/>
      <c r="F103" s="53"/>
      <c r="O103" s="48"/>
      <c r="Q103" s="51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5" spans="1:30" s="42" customFormat="1" x14ac:dyDescent="0.25">
      <c r="A105"/>
      <c r="F105" s="53"/>
      <c r="O105" s="48"/>
      <c r="Q105" s="51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9" spans="1:30" s="42" customFormat="1" x14ac:dyDescent="0.25">
      <c r="A109"/>
      <c r="F109" s="53"/>
      <c r="O109" s="48"/>
      <c r="Q109" s="51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s="42" customFormat="1" x14ac:dyDescent="0.25">
      <c r="A110"/>
      <c r="F110" s="53"/>
      <c r="O110" s="48"/>
      <c r="Q110" s="51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2" spans="1:30" s="42" customFormat="1" x14ac:dyDescent="0.25">
      <c r="A112"/>
      <c r="F112" s="53"/>
      <c r="O112" s="48"/>
      <c r="Q112" s="51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4" spans="1:30" s="42" customFormat="1" x14ac:dyDescent="0.25">
      <c r="A114"/>
      <c r="F114" s="53"/>
      <c r="O114" s="48"/>
      <c r="Q114" s="51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8" spans="1:30" s="42" customFormat="1" x14ac:dyDescent="0.25">
      <c r="A118"/>
      <c r="F118" s="53"/>
      <c r="I118" s="42">
        <v>8</v>
      </c>
      <c r="Q118" s="51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</sheetData>
  <mergeCells count="5">
    <mergeCell ref="B1:Q1"/>
    <mergeCell ref="B2:Q2"/>
    <mergeCell ref="B3:Q3"/>
    <mergeCell ref="B4:Q4"/>
    <mergeCell ref="E5:O5"/>
  </mergeCells>
  <printOptions horizontalCentered="1"/>
  <pageMargins left="0.70866141732283505" right="0.70866141732283505" top="0.74803040244969399" bottom="0.74803040244969399" header="0.31496062992126" footer="0.31496062992126"/>
  <pageSetup scale="30" fitToHeight="0" orientation="portrait" r:id="rId1"/>
  <headerFooter differentOddEven="1">
    <oddHeader xml:space="preserve">&amp;C&amp;"Arial,Normal"&amp;12 </oddHeader>
    <oddFooter>&amp;LAna Patricia Fernandez
Encargada de Ejecucion Presupuestaria
&amp;CMelissa Cabrera
Directora Financiera&amp;RDr. Edward Guzman P.
Gerente General</oddFooter>
    <evenFooter>&amp;LAna Patricia Fernandez
Encargada de Ejecucion Presupuestaria
&amp;CMelissa Cabrera
Directora Financiera&amp;RDr. Edward Guzman P.
Gerente General</evenFooter>
    <firstFooter>&amp;LAna Patricia Fernandez
Encargada de Ejecucion Presupuestaria&amp;CMelissa Cabrera
Directora Financiera&amp;RDr. Edward Guzman P.
Gerente General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B8D46B160DB4459EFFCD4CBEAB69F0" ma:contentTypeVersion="10" ma:contentTypeDescription="Create a new document." ma:contentTypeScope="" ma:versionID="cff176c969f91854edd073d08b9eff1f">
  <xsd:schema xmlns:xsd="http://www.w3.org/2001/XMLSchema" xmlns:xs="http://www.w3.org/2001/XMLSchema" xmlns:p="http://schemas.microsoft.com/office/2006/metadata/properties" xmlns:ns3="14fd6b95-0156-4fa1-bce3-58d21e01884d" targetNamespace="http://schemas.microsoft.com/office/2006/metadata/properties" ma:root="true" ma:fieldsID="8fb9792eb54653254aea9b9f950b59df" ns3:_="">
    <xsd:import namespace="14fd6b95-0156-4fa1-bce3-58d21e01884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fd6b95-0156-4fa1-bce3-58d21e01884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4fd6b95-0156-4fa1-bce3-58d21e01884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D197A1-296B-4A6C-BA76-F07CE1B6E1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fd6b95-0156-4fa1-bce3-58d21e0188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BE477A-20A7-4638-888D-EF7ACEB5B283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14fd6b95-0156-4fa1-bce3-58d21e01884d"/>
  </ds:schemaRefs>
</ds:datastoreItem>
</file>

<file path=customXml/itemProps3.xml><?xml version="1.0" encoding="utf-8"?>
<ds:datastoreItem xmlns:ds="http://schemas.openxmlformats.org/officeDocument/2006/customXml" ds:itemID="{59D5C54E-982C-42FE-8C9A-2A097E1373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P1 Presupuesto Aprobado</vt:lpstr>
      <vt:lpstr>P2 Presupuesto Ejecutado </vt:lpstr>
      <vt:lpstr>P3 Presupuesto Aprob-Ejec.</vt:lpstr>
      <vt:lpstr>'P2 Presupuesto Ejecutado '!Área_de_impresión</vt:lpstr>
      <vt:lpstr>'P3 Presupuesto Aprob-Ejec.'!Área_de_impresión</vt:lpstr>
      <vt:lpstr>'P2 Presupuesto Ejecutado '!Títulos_a_imprimir</vt:lpstr>
      <vt:lpstr>'P3 Presupuesto Aprob-Ejec.'!Títulos_a_imprimir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Ana P. Fernández</cp:lastModifiedBy>
  <cp:lastPrinted>2025-07-02T19:39:11Z</cp:lastPrinted>
  <dcterms:created xsi:type="dcterms:W3CDTF">2018-04-17T18:57:16Z</dcterms:created>
  <dcterms:modified xsi:type="dcterms:W3CDTF">2025-07-02T19:47:47Z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0x010100F2B8D46B160DB4459EFFCD4CBEAB69F0</vt:lpwstr>
  </property>
</Properties>
</file>