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íctor.Ferreras\OneDrive - cnss.gob.do\Direccion Financiera\02-ESTADOS FINANCIEROS\EF 2026\4-EF Abril\Reportes saldos CXC CXP abril-26\"/>
    </mc:Choice>
  </mc:AlternateContent>
  <bookViews>
    <workbookView xWindow="0" yWindow="3000" windowWidth="19050" windowHeight="8910"/>
  </bookViews>
  <sheets>
    <sheet name="ABRIL 2026" sheetId="1" r:id="rId1"/>
  </sheets>
  <definedNames>
    <definedName name="_xlnm._FilterDatabase" localSheetId="0" hidden="1">'ABRIL 2026'!$A$9:$N$9</definedName>
    <definedName name="_xlnm.Print_Area" localSheetId="0">'ABRIL 2026'!$B$1:$K$89</definedName>
    <definedName name="_xlnm.Print_Titles" localSheetId="0">'ABRIL 2026'!$1:$9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1" l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I23" i="1" l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22" i="1" l="1"/>
  <c r="I21" i="1"/>
  <c r="I20" i="1"/>
  <c r="I19" i="1"/>
  <c r="I18" i="1"/>
  <c r="I17" i="1"/>
  <c r="G84" i="1" l="1"/>
  <c r="I84" i="1" l="1"/>
  <c r="H84" i="1" l="1"/>
  <c r="I13" i="1"/>
  <c r="I14" i="1"/>
  <c r="I15" i="1"/>
  <c r="I16" i="1"/>
  <c r="I10" i="1" l="1"/>
  <c r="I11" i="1"/>
  <c r="I12" i="1"/>
</calcChain>
</file>

<file path=xl/sharedStrings.xml><?xml version="1.0" encoding="utf-8"?>
<sst xmlns="http://schemas.openxmlformats.org/spreadsheetml/2006/main" count="385" uniqueCount="229">
  <si>
    <t>Consejo Nacional de Seguridad Social</t>
  </si>
  <si>
    <t>Valores en RD$</t>
  </si>
  <si>
    <t>FACTURA NCF</t>
  </si>
  <si>
    <t>FECHA</t>
  </si>
  <si>
    <t>SUPLIDOR</t>
  </si>
  <si>
    <t>CONCEPTO</t>
  </si>
  <si>
    <t>MONTO FACTURADO</t>
  </si>
  <si>
    <t>MONTO PAGADO</t>
  </si>
  <si>
    <t>MONTO PENDIENTE</t>
  </si>
  <si>
    <t>FECHA FIN DE FACTURA</t>
  </si>
  <si>
    <t>ESTADO</t>
  </si>
  <si>
    <t>PAGO</t>
  </si>
  <si>
    <t>130432899</t>
  </si>
  <si>
    <t>MR NETWORKING,S.R.L</t>
  </si>
  <si>
    <t>EDESUR DOMINICANA,S.A</t>
  </si>
  <si>
    <t>101821248</t>
  </si>
  <si>
    <t>RNC/CED.</t>
  </si>
  <si>
    <t>101157216</t>
  </si>
  <si>
    <t>APARTA HOTEL PLAZA NACO,SRL</t>
  </si>
  <si>
    <t>101069912</t>
  </si>
  <si>
    <t>MAPFRE BHD COMPAÑIA DE SEGUROS,S.A</t>
  </si>
  <si>
    <t>INVERSIONES SIURANA,SRL</t>
  </si>
  <si>
    <t>101001577</t>
  </si>
  <si>
    <t>COMPAÑIA DOM.DE TELEFONOS,S.A</t>
  </si>
  <si>
    <t>Director Financiero</t>
  </si>
  <si>
    <t>Idalia Evangelista Mejía</t>
  </si>
  <si>
    <t>Encargada Dpto. de Contabilidad</t>
  </si>
  <si>
    <t>B1500000391</t>
  </si>
  <si>
    <t>B1500000513</t>
  </si>
  <si>
    <t>B1500000405</t>
  </si>
  <si>
    <t>B1500000412</t>
  </si>
  <si>
    <t>B1500000230</t>
  </si>
  <si>
    <t>EVAL. DICTAMEN Y MOVILIDAD</t>
  </si>
  <si>
    <t>00101142743</t>
  </si>
  <si>
    <t>JOSE PAUL RODRIGUEZ MANCEBO</t>
  </si>
  <si>
    <t>02700022417</t>
  </si>
  <si>
    <t>ANGEL MATEO GIL</t>
  </si>
  <si>
    <t>00108260621</t>
  </si>
  <si>
    <t>ADALGIZA OLIVIER RAVELO</t>
  </si>
  <si>
    <t>01800092007</t>
  </si>
  <si>
    <t>LUZ CELESTE PEREZ LABOURT</t>
  </si>
  <si>
    <t>00105716955</t>
  </si>
  <si>
    <t>YOCASTA FERNANDEZ JAVIER</t>
  </si>
  <si>
    <t>01200077103</t>
  </si>
  <si>
    <t>RITA ELENA OGANDO SANTOS</t>
  </si>
  <si>
    <t>00101920924</t>
  </si>
  <si>
    <t>YRIS ESTELA ALMANZAR BETANCES</t>
  </si>
  <si>
    <t>00200492171</t>
  </si>
  <si>
    <t>VIOLETA LUNA</t>
  </si>
  <si>
    <t>00100029503</t>
  </si>
  <si>
    <t>BRUNO E.CALDERON TRONCOSO</t>
  </si>
  <si>
    <t>04701007827</t>
  </si>
  <si>
    <t>FRANKLIN FRANCISCO MILIAN CAPELLAN</t>
  </si>
  <si>
    <t>03100325053</t>
  </si>
  <si>
    <t>ALEJANDRA DEL CARMEN ANIDO HERRERA</t>
  </si>
  <si>
    <t>EVAL. DICTAMEN Y MOVILIDAD,ENE</t>
  </si>
  <si>
    <t>401516454</t>
  </si>
  <si>
    <t>SEGURO NACIONAL DE SALUD</t>
  </si>
  <si>
    <t>131252451</t>
  </si>
  <si>
    <t>URBANVOLT SOLUTION SRL</t>
  </si>
  <si>
    <t>101019921</t>
  </si>
  <si>
    <t>CENTRO CUESTA NACIONAL,SAS</t>
  </si>
  <si>
    <t>130582548</t>
  </si>
  <si>
    <t>OROX INVERSIONES,SRL</t>
  </si>
  <si>
    <t>SERVICIO DE CATERING</t>
  </si>
  <si>
    <t>101045299</t>
  </si>
  <si>
    <t>GABO,SRL</t>
  </si>
  <si>
    <t>101821256</t>
  </si>
  <si>
    <t>EDENORTE DOMINICANA, S.A</t>
  </si>
  <si>
    <t>101503939</t>
  </si>
  <si>
    <t>AGUA PLANETA AZUL,S.A</t>
  </si>
  <si>
    <t>101098376</t>
  </si>
  <si>
    <t>EDITORA HOY, S.A.S</t>
  </si>
  <si>
    <t>131085024</t>
  </si>
  <si>
    <t>101831936</t>
  </si>
  <si>
    <t>NEXT DOMINICANA S.A</t>
  </si>
  <si>
    <t>EVAL.DICTAMEN Y MOVILIDAD,FEB</t>
  </si>
  <si>
    <t>EVAL. DICTAMEN Y MOVILIDAD,FEB</t>
  </si>
  <si>
    <t>03100663073</t>
  </si>
  <si>
    <t>CARMEN ROSA PERALTA</t>
  </si>
  <si>
    <t>E450000005530</t>
  </si>
  <si>
    <t>B1500000157</t>
  </si>
  <si>
    <t>E450000000044</t>
  </si>
  <si>
    <t>B1500000478</t>
  </si>
  <si>
    <t>B1500000034</t>
  </si>
  <si>
    <t>B1500000093</t>
  </si>
  <si>
    <t>B1500000001</t>
  </si>
  <si>
    <t>E450000001211</t>
  </si>
  <si>
    <t>E450000013990</t>
  </si>
  <si>
    <t>B1500000459</t>
  </si>
  <si>
    <t>B1500000081</t>
  </si>
  <si>
    <t>E450000000598</t>
  </si>
  <si>
    <t>E450000000616</t>
  </si>
  <si>
    <t>B1500000106</t>
  </si>
  <si>
    <t>E450000000617</t>
  </si>
  <si>
    <t>E450000101750</t>
  </si>
  <si>
    <t>E450000101751</t>
  </si>
  <si>
    <t>E450000101752</t>
  </si>
  <si>
    <t>E450000101753</t>
  </si>
  <si>
    <t>E450000101754</t>
  </si>
  <si>
    <t>E450000001147</t>
  </si>
  <si>
    <t>B1500000395</t>
  </si>
  <si>
    <t>E450000106737</t>
  </si>
  <si>
    <t>E450000107863</t>
  </si>
  <si>
    <t>E450000106771</t>
  </si>
  <si>
    <t>E450000107888</t>
  </si>
  <si>
    <t>E450000107758</t>
  </si>
  <si>
    <t>E450000107786</t>
  </si>
  <si>
    <t>B1500000434</t>
  </si>
  <si>
    <t>B1500000309</t>
  </si>
  <si>
    <t>B1500001391</t>
  </si>
  <si>
    <t>E450000015430</t>
  </si>
  <si>
    <t>E450000015442</t>
  </si>
  <si>
    <t>E450000015453</t>
  </si>
  <si>
    <t>E450000015465</t>
  </si>
  <si>
    <t>E450000015478</t>
  </si>
  <si>
    <t>E450005003017</t>
  </si>
  <si>
    <t>B1500000099</t>
  </si>
  <si>
    <t>B1500001600</t>
  </si>
  <si>
    <t>E450000000001</t>
  </si>
  <si>
    <t>B1500000423</t>
  </si>
  <si>
    <t>E450000000510</t>
  </si>
  <si>
    <t>E450000121801</t>
  </si>
  <si>
    <t>B1500000094</t>
  </si>
  <si>
    <t>B1500000355</t>
  </si>
  <si>
    <t>E450000000156</t>
  </si>
  <si>
    <t>E450000000356</t>
  </si>
  <si>
    <t>E450000000060</t>
  </si>
  <si>
    <t>E450000000061</t>
  </si>
  <si>
    <t>B1500000394</t>
  </si>
  <si>
    <t>B1500000311</t>
  </si>
  <si>
    <t>B1500000323</t>
  </si>
  <si>
    <t>B1500000112</t>
  </si>
  <si>
    <t>B1500000107</t>
  </si>
  <si>
    <t>B1500000168</t>
  </si>
  <si>
    <t>B1500000194</t>
  </si>
  <si>
    <t>B1500000403</t>
  </si>
  <si>
    <t>B1500000231</t>
  </si>
  <si>
    <t>B1500000479</t>
  </si>
  <si>
    <t>E450000109295</t>
  </si>
  <si>
    <t>E450000110433</t>
  </si>
  <si>
    <t>E450000109329</t>
  </si>
  <si>
    <t>E450000110462</t>
  </si>
  <si>
    <t>E450000110200</t>
  </si>
  <si>
    <t>E450000110228</t>
  </si>
  <si>
    <t>B1500000422</t>
  </si>
  <si>
    <t>130739902</t>
  </si>
  <si>
    <t>132606396</t>
  </si>
  <si>
    <t>101663741</t>
  </si>
  <si>
    <t>00100043132</t>
  </si>
  <si>
    <t>101563745</t>
  </si>
  <si>
    <t>101148691</t>
  </si>
  <si>
    <t>132075366</t>
  </si>
  <si>
    <t>101781841</t>
  </si>
  <si>
    <t>416000089</t>
  </si>
  <si>
    <t>132176154</t>
  </si>
  <si>
    <t>430059234</t>
  </si>
  <si>
    <t>122012141</t>
  </si>
  <si>
    <t>401036924</t>
  </si>
  <si>
    <t>SERVICIOS INTEGRALES CORPORATIVOS T&amp;P,SRL</t>
  </si>
  <si>
    <t>RUF INGENIERIA DE MANTENIMIENTO TOTAL SRL</t>
  </si>
  <si>
    <t>EMPRESAS LAUREL SRL</t>
  </si>
  <si>
    <t>CLAUDIO J.SIMON RODDRIGUEZ</t>
  </si>
  <si>
    <t>AAA SISTEMAS ELECTRONICOS DE SEGURIDAD, SRL</t>
  </si>
  <si>
    <t>COVOMESA SRL</t>
  </si>
  <si>
    <t>HYL,SA</t>
  </si>
  <si>
    <t>EXPERT CLEANER SQE,SRL</t>
  </si>
  <si>
    <t>LAVANDERIA ROYAL,SRL</t>
  </si>
  <si>
    <t>AYUNTAMIENTO MUNICIPAL DE AZUA</t>
  </si>
  <si>
    <t>SUPLIDORES SIVELIS,SRL</t>
  </si>
  <si>
    <t>IDESIP</t>
  </si>
  <si>
    <t>MANAGEMENT CONSULTING GROUP,SRL</t>
  </si>
  <si>
    <t>ARCHIVO GENERAL DE LA NACION</t>
  </si>
  <si>
    <t>RAQUEL MARGARITA BARRANCO</t>
  </si>
  <si>
    <t>SFS COMPLEMENT.ABRIL/2026</t>
  </si>
  <si>
    <t>1ER.20% AVANACE INICIAL AUDITO</t>
  </si>
  <si>
    <t>SERV. CUSTODIA DE DOC.MAR/26</t>
  </si>
  <si>
    <t>MANT. BOMBA CENTRIFUGA</t>
  </si>
  <si>
    <t>ARREND. LOCAL CMN-0, MAR/26</t>
  </si>
  <si>
    <t>ACUERDOS DE CONFIDENCIALIDAD</t>
  </si>
  <si>
    <t>ESPACIO PAGADO</t>
  </si>
  <si>
    <t>COMPRA TARJETA DE PROXIMIDAD</t>
  </si>
  <si>
    <t>MANT.GENERADOR ELECTRICO SS</t>
  </si>
  <si>
    <t>EVAL.DICTAMEN Y MOVILIDAD,MAR</t>
  </si>
  <si>
    <t>AREA COMUNES,03/02-06/03</t>
  </si>
  <si>
    <t>OFICINAS LA CUMBRE,16/02-19/03</t>
  </si>
  <si>
    <t>OFICINAS CNSS,03/02-06/03</t>
  </si>
  <si>
    <t>OFICINAS CMN-0,03/02-06/03</t>
  </si>
  <si>
    <t>OFICINAS CMR-I,06/02-09/03</t>
  </si>
  <si>
    <t>COMPRA NEUMATICOS VEHIC. CNSS</t>
  </si>
  <si>
    <t>SUMARIA CNSS,MARZO 2026</t>
  </si>
  <si>
    <t>FLOTA EMPLEADOS,MARZO 2026</t>
  </si>
  <si>
    <t>CENTRAL CGCNSS, MARZO 2026</t>
  </si>
  <si>
    <t>INTERNET Y TEL. CGNCC,MAR/26</t>
  </si>
  <si>
    <t>MODENS INTERNET CGCNSS,MAR/26</t>
  </si>
  <si>
    <t>INTERNET GG, MARZO 2026</t>
  </si>
  <si>
    <t>SERV. FUMIGACION,MARZO 2026</t>
  </si>
  <si>
    <t>PARQUEO P/ EMPL. MARZO 2026</t>
  </si>
  <si>
    <t>SERVICIO LAVANDERIA EN CNSS</t>
  </si>
  <si>
    <t>COMPRA AGUA 02/03/2026</t>
  </si>
  <si>
    <t>COMPRA AGUA 09/03/2026</t>
  </si>
  <si>
    <t>COMPRA AGUA 16/03/2026</t>
  </si>
  <si>
    <t>COMPRA AGUA 23/03/2026</t>
  </si>
  <si>
    <t>COMPRA AGUA 30/03/2026</t>
  </si>
  <si>
    <t>COMPRA TIKETS COMBUSTIBLES</t>
  </si>
  <si>
    <t>ALQ.PISO 11,LA CUMBRE,ABR/2026</t>
  </si>
  <si>
    <t>RECOGIDA BASURA,MARZO 2026</t>
  </si>
  <si>
    <t>MANT.SUMINISTRO E INSTAL. PUER</t>
  </si>
  <si>
    <t>EVAL. NEUROPSICOLOGICAS</t>
  </si>
  <si>
    <t>SEGURO VIDA EMPL. ABRIL/2026</t>
  </si>
  <si>
    <t>CMR-II,01/03 AL 01/04/2026</t>
  </si>
  <si>
    <t>ALQ. LOCAL OFICINA CMN-0,ABR/2</t>
  </si>
  <si>
    <t>20 % ANTICIPO P/CONSULTORIA</t>
  </si>
  <si>
    <t>DIPLOMADO EN ARCHIVISTICA</t>
  </si>
  <si>
    <t>SERV. ALMUERZO, MAR/2026</t>
  </si>
  <si>
    <t>ALMACENM. Y CUSTODIA DOC.ABR</t>
  </si>
  <si>
    <t>ALMACENAM. Y CUSTODIA DOC.ABR</t>
  </si>
  <si>
    <t>EVAL. DICTAMEN Y MOVILIDAD,MAR/26</t>
  </si>
  <si>
    <t>ALQ.PARQUEOS P/EMPL. ABR/2026</t>
  </si>
  <si>
    <t>SUMARIA CNSS,ABRIL2026</t>
  </si>
  <si>
    <t>FLOTA EMPL. CNSS,ABRIL 2026</t>
  </si>
  <si>
    <t>CENTRAL CGCNSS,ABRIL 2026</t>
  </si>
  <si>
    <t>INTERNET Y TEL. CGCNSS,ABR/26</t>
  </si>
  <si>
    <t>MODENS INTERNET CGCNSS,ABR/26</t>
  </si>
  <si>
    <t>INTERNET GG,ABRIL 2026</t>
  </si>
  <si>
    <t>Ariel Fernández</t>
  </si>
  <si>
    <t>Informe mensual de Pagos a suplidores al 30 de abril 2026</t>
  </si>
  <si>
    <t>COMPRA COMESTIBLES PARA CNSS</t>
  </si>
  <si>
    <t>SERVICO INTERNET ABRIL-26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</si>
</sst>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9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2"/>
    <xf numFmtId="0" fontId="3" fillId="0" borderId="0" xfId="2" applyFont="1" applyAlignment="1"/>
    <xf numFmtId="0" fontId="1" fillId="0" borderId="0" xfId="2" applyAlignment="1">
      <alignment vertical="center"/>
    </xf>
    <xf numFmtId="0" fontId="1" fillId="0" borderId="0" xfId="2" applyFill="1"/>
    <xf numFmtId="0" fontId="1" fillId="0" borderId="0" xfId="2" applyAlignment="1">
      <alignment horizontal="center"/>
    </xf>
    <xf numFmtId="0" fontId="1" fillId="0" borderId="0" xfId="2" applyAlignment="1">
      <alignment horizontal="left"/>
    </xf>
    <xf numFmtId="0" fontId="1" fillId="0" borderId="0" xfId="2" applyFont="1" applyAlignment="1">
      <alignment vertical="center"/>
    </xf>
    <xf numFmtId="0" fontId="1" fillId="0" borderId="0" xfId="2" applyFont="1" applyFill="1"/>
    <xf numFmtId="0" fontId="1" fillId="0" borderId="0" xfId="2" applyFont="1"/>
    <xf numFmtId="39" fontId="1" fillId="0" borderId="0" xfId="2" applyNumberFormat="1" applyFont="1" applyBorder="1"/>
    <xf numFmtId="0" fontId="1" fillId="0" borderId="0" xfId="2" applyFont="1" applyBorder="1"/>
    <xf numFmtId="0" fontId="1" fillId="0" borderId="0" xfId="2" applyFont="1" applyBorder="1" applyAlignment="1">
      <alignment horizontal="center"/>
    </xf>
    <xf numFmtId="39" fontId="1" fillId="0" borderId="0" xfId="2" applyNumberFormat="1" applyFont="1"/>
    <xf numFmtId="0" fontId="1" fillId="0" borderId="0" xfId="2" applyFont="1" applyAlignment="1">
      <alignment horizontal="center"/>
    </xf>
    <xf numFmtId="0" fontId="2" fillId="0" borderId="0" xfId="2" applyFont="1" applyBorder="1" applyAlignment="1">
      <alignment horizontal="left" vertical="center"/>
    </xf>
    <xf numFmtId="0" fontId="2" fillId="0" borderId="0" xfId="2" applyFont="1" applyBorder="1" applyAlignment="1">
      <alignment horizontal="center" vertical="center"/>
    </xf>
    <xf numFmtId="0" fontId="1" fillId="0" borderId="0" xfId="2" applyFont="1" applyBorder="1" applyAlignment="1">
      <alignment horizontal="left" vertical="center" indent="1"/>
    </xf>
    <xf numFmtId="0" fontId="2" fillId="0" borderId="0" xfId="2" applyFont="1" applyBorder="1" applyAlignment="1">
      <alignment horizontal="center"/>
    </xf>
    <xf numFmtId="0" fontId="2" fillId="0" borderId="0" xfId="2" applyFont="1" applyBorder="1" applyAlignment="1">
      <alignment horizontal="left"/>
    </xf>
    <xf numFmtId="0" fontId="2" fillId="0" borderId="0" xfId="2" applyFont="1" applyBorder="1" applyAlignment="1"/>
    <xf numFmtId="43" fontId="0" fillId="0" borderId="2" xfId="1" applyFont="1" applyFill="1" applyBorder="1" applyAlignment="1">
      <alignment horizontal="center"/>
    </xf>
    <xf numFmtId="0" fontId="0" fillId="0" borderId="2" xfId="2" applyFont="1" applyFill="1" applyBorder="1" applyAlignment="1">
      <alignment horizontal="center"/>
    </xf>
    <xf numFmtId="0" fontId="0" fillId="0" borderId="2" xfId="0" applyFill="1" applyBorder="1" applyAlignment="1">
      <alignment vertical="center"/>
    </xf>
    <xf numFmtId="164" fontId="0" fillId="0" borderId="2" xfId="0" applyNumberFormat="1" applyFill="1" applyBorder="1" applyAlignment="1">
      <alignment vertical="center"/>
    </xf>
    <xf numFmtId="43" fontId="0" fillId="0" borderId="2" xfId="1" applyFont="1" applyFill="1" applyBorder="1" applyAlignment="1">
      <alignment horizontal="center" vertical="center"/>
    </xf>
    <xf numFmtId="14" fontId="0" fillId="0" borderId="2" xfId="2" applyNumberFormat="1" applyFont="1" applyFill="1" applyBorder="1" applyAlignment="1">
      <alignment horizontal="center" vertical="center"/>
    </xf>
    <xf numFmtId="0" fontId="0" fillId="0" borderId="2" xfId="2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7" fillId="2" borderId="2" xfId="2" applyFont="1" applyFill="1" applyBorder="1" applyAlignment="1">
      <alignment horizontal="left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right" vertical="center" wrapText="1"/>
    </xf>
    <xf numFmtId="0" fontId="7" fillId="2" borderId="2" xfId="2" applyFont="1" applyFill="1" applyBorder="1" applyAlignment="1">
      <alignment vertical="center"/>
    </xf>
    <xf numFmtId="39" fontId="7" fillId="2" borderId="2" xfId="2" applyNumberFormat="1" applyFont="1" applyFill="1" applyBorder="1"/>
    <xf numFmtId="43" fontId="8" fillId="2" borderId="2" xfId="1" applyFont="1" applyFill="1" applyBorder="1" applyAlignment="1">
      <alignment horizontal="center"/>
    </xf>
    <xf numFmtId="0" fontId="8" fillId="2" borderId="2" xfId="2" applyFont="1" applyFill="1" applyBorder="1" applyAlignment="1">
      <alignment horizontal="center"/>
    </xf>
    <xf numFmtId="0" fontId="0" fillId="0" borderId="2" xfId="0" applyFill="1" applyBorder="1" applyAlignment="1">
      <alignment horizontal="left" vertical="center"/>
    </xf>
    <xf numFmtId="164" fontId="10" fillId="0" borderId="2" xfId="0" applyNumberFormat="1" applyFont="1" applyFill="1" applyBorder="1" applyAlignment="1">
      <alignment vertical="center"/>
    </xf>
    <xf numFmtId="0" fontId="0" fillId="0" borderId="0" xfId="2" applyFont="1" applyAlignment="1">
      <alignment horizontal="left"/>
    </xf>
    <xf numFmtId="0" fontId="1" fillId="0" borderId="0" xfId="2" applyAlignment="1">
      <alignment horizontal="left"/>
    </xf>
    <xf numFmtId="0" fontId="5" fillId="0" borderId="0" xfId="2" applyFont="1" applyAlignment="1">
      <alignment horizontal="right"/>
    </xf>
    <xf numFmtId="0" fontId="1" fillId="0" borderId="0" xfId="2" applyFont="1" applyAlignment="1">
      <alignment horizontal="right"/>
    </xf>
    <xf numFmtId="0" fontId="3" fillId="0" borderId="0" xfId="2" applyFont="1" applyAlignment="1">
      <alignment horizontal="center" wrapText="1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/>
    </xf>
    <xf numFmtId="0" fontId="7" fillId="2" borderId="2" xfId="2" applyFont="1" applyFill="1" applyBorder="1" applyAlignment="1">
      <alignment horizontal="center" vertical="center"/>
    </xf>
    <xf numFmtId="0" fontId="5" fillId="0" borderId="0" xfId="2" applyFont="1" applyAlignment="1">
      <alignment horizontal="left"/>
    </xf>
  </cellXfs>
  <cellStyles count="4">
    <cellStyle name="Comma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1702</xdr:colOff>
      <xdr:row>0</xdr:row>
      <xdr:rowOff>66676</xdr:rowOff>
    </xdr:from>
    <xdr:ext cx="1209675" cy="838200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0452" y="66676"/>
          <a:ext cx="1209675" cy="8382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N126"/>
  <sheetViews>
    <sheetView showGridLines="0" tabSelected="1" view="pageBreakPreview" topLeftCell="A67" zoomScaleNormal="112" zoomScaleSheetLayoutView="100" workbookViewId="0">
      <selection activeCell="F33" sqref="F33"/>
    </sheetView>
  </sheetViews>
  <sheetFormatPr defaultColWidth="11.42578125" defaultRowHeight="15" x14ac:dyDescent="0.25"/>
  <cols>
    <col min="1" max="1" width="3" style="1" customWidth="1"/>
    <col min="2" max="2" width="16.28515625" style="6" customWidth="1"/>
    <col min="3" max="3" width="9.7109375" style="5" bestFit="1" customWidth="1"/>
    <col min="4" max="4" width="12" style="5" bestFit="1" customWidth="1"/>
    <col min="5" max="5" width="38.85546875" style="6" bestFit="1" customWidth="1"/>
    <col min="6" max="6" width="32.28515625" style="1" bestFit="1" customWidth="1"/>
    <col min="7" max="7" width="14.42578125" style="1" customWidth="1"/>
    <col min="8" max="8" width="13.85546875" style="1" customWidth="1"/>
    <col min="9" max="9" width="10" style="5" customWidth="1"/>
    <col min="10" max="10" width="12.85546875" style="5" bestFit="1" customWidth="1"/>
    <col min="11" max="11" width="7.42578125" style="5" customWidth="1"/>
    <col min="12" max="12" width="12.7109375" style="1" bestFit="1" customWidth="1"/>
    <col min="13" max="16384" width="11.42578125" style="1"/>
  </cols>
  <sheetData>
    <row r="6" spans="2:12" ht="24" customHeight="1" x14ac:dyDescent="0.45">
      <c r="B6" s="44" t="s">
        <v>0</v>
      </c>
      <c r="C6" s="44"/>
      <c r="D6" s="44"/>
      <c r="E6" s="44"/>
      <c r="F6" s="44"/>
      <c r="G6" s="44"/>
      <c r="H6" s="44"/>
      <c r="I6" s="44"/>
      <c r="J6" s="44"/>
      <c r="K6" s="44"/>
      <c r="L6" s="2"/>
    </row>
    <row r="7" spans="2:12" x14ac:dyDescent="0.25">
      <c r="B7" s="45" t="s">
        <v>226</v>
      </c>
      <c r="C7" s="45"/>
      <c r="D7" s="45"/>
      <c r="E7" s="45"/>
      <c r="F7" s="45"/>
      <c r="G7" s="45"/>
      <c r="H7" s="45"/>
      <c r="I7" s="45"/>
      <c r="J7" s="45"/>
      <c r="K7" s="45"/>
    </row>
    <row r="8" spans="2:12" x14ac:dyDescent="0.25">
      <c r="B8" s="46" t="s">
        <v>1</v>
      </c>
      <c r="C8" s="46"/>
      <c r="D8" s="46"/>
      <c r="E8" s="46"/>
      <c r="F8" s="46"/>
      <c r="G8" s="46"/>
      <c r="H8" s="46"/>
      <c r="I8" s="46"/>
      <c r="J8" s="46"/>
      <c r="K8" s="46"/>
    </row>
    <row r="9" spans="2:12" s="3" customFormat="1" ht="30" x14ac:dyDescent="0.25">
      <c r="B9" s="30" t="s">
        <v>2</v>
      </c>
      <c r="C9" s="31" t="s">
        <v>3</v>
      </c>
      <c r="D9" s="32" t="s">
        <v>16</v>
      </c>
      <c r="E9" s="30" t="s">
        <v>4</v>
      </c>
      <c r="F9" s="30" t="s">
        <v>5</v>
      </c>
      <c r="G9" s="33" t="s">
        <v>6</v>
      </c>
      <c r="H9" s="33" t="s">
        <v>7</v>
      </c>
      <c r="I9" s="31" t="s">
        <v>8</v>
      </c>
      <c r="J9" s="31" t="s">
        <v>9</v>
      </c>
      <c r="K9" s="31" t="s">
        <v>10</v>
      </c>
      <c r="L9" s="7"/>
    </row>
    <row r="10" spans="2:12" s="4" customFormat="1" x14ac:dyDescent="0.25">
      <c r="B10" s="23" t="s">
        <v>80</v>
      </c>
      <c r="C10" s="28">
        <f>DATE(2026,4,6)</f>
        <v>46118</v>
      </c>
      <c r="D10" s="23" t="s">
        <v>56</v>
      </c>
      <c r="E10" s="23" t="s">
        <v>57</v>
      </c>
      <c r="F10" s="23" t="s">
        <v>174</v>
      </c>
      <c r="G10" s="24">
        <v>274471.2</v>
      </c>
      <c r="H10" s="24">
        <v>274471.2</v>
      </c>
      <c r="I10" s="25">
        <f>+G10-H10</f>
        <v>0</v>
      </c>
      <c r="J10" s="26">
        <v>46142</v>
      </c>
      <c r="K10" s="27" t="s">
        <v>11</v>
      </c>
      <c r="L10" s="8"/>
    </row>
    <row r="11" spans="2:12" s="4" customFormat="1" x14ac:dyDescent="0.25">
      <c r="B11" s="23" t="s">
        <v>81</v>
      </c>
      <c r="C11" s="28">
        <f t="shared" ref="C11:C16" si="0">DATE(2026,4,6)</f>
        <v>46118</v>
      </c>
      <c r="D11" s="23" t="s">
        <v>146</v>
      </c>
      <c r="E11" s="23" t="s">
        <v>159</v>
      </c>
      <c r="F11" s="23" t="s">
        <v>175</v>
      </c>
      <c r="G11" s="24">
        <v>630000</v>
      </c>
      <c r="H11" s="24">
        <v>630000</v>
      </c>
      <c r="I11" s="21">
        <f>+G11-H11</f>
        <v>0</v>
      </c>
      <c r="J11" s="26">
        <v>46142</v>
      </c>
      <c r="K11" s="22" t="s">
        <v>11</v>
      </c>
      <c r="L11" s="8"/>
    </row>
    <row r="12" spans="2:12" s="4" customFormat="1" x14ac:dyDescent="0.25">
      <c r="B12" s="23" t="s">
        <v>82</v>
      </c>
      <c r="C12" s="28">
        <f t="shared" si="0"/>
        <v>46118</v>
      </c>
      <c r="D12" s="23" t="s">
        <v>58</v>
      </c>
      <c r="E12" s="23" t="s">
        <v>59</v>
      </c>
      <c r="F12" s="23" t="s">
        <v>176</v>
      </c>
      <c r="G12" s="24">
        <v>58333.33</v>
      </c>
      <c r="H12" s="24">
        <v>58333.33</v>
      </c>
      <c r="I12" s="21">
        <f t="shared" ref="I12:I16" si="1">+G12-H12</f>
        <v>0</v>
      </c>
      <c r="J12" s="26">
        <v>46142</v>
      </c>
      <c r="K12" s="22" t="s">
        <v>11</v>
      </c>
      <c r="L12" s="8"/>
    </row>
    <row r="13" spans="2:12" s="4" customFormat="1" x14ac:dyDescent="0.25">
      <c r="B13" s="23" t="s">
        <v>83</v>
      </c>
      <c r="C13" s="28">
        <f t="shared" si="0"/>
        <v>46118</v>
      </c>
      <c r="D13" s="23" t="s">
        <v>33</v>
      </c>
      <c r="E13" s="23" t="s">
        <v>34</v>
      </c>
      <c r="F13" s="23" t="s">
        <v>76</v>
      </c>
      <c r="G13" s="24">
        <v>108750</v>
      </c>
      <c r="H13" s="24">
        <v>108750</v>
      </c>
      <c r="I13" s="21">
        <f t="shared" si="1"/>
        <v>0</v>
      </c>
      <c r="J13" s="26">
        <v>46142</v>
      </c>
      <c r="K13" s="27" t="s">
        <v>11</v>
      </c>
      <c r="L13" s="8"/>
    </row>
    <row r="14" spans="2:12" s="4" customFormat="1" x14ac:dyDescent="0.25">
      <c r="B14" s="23" t="s">
        <v>84</v>
      </c>
      <c r="C14" s="28">
        <f t="shared" si="0"/>
        <v>46118</v>
      </c>
      <c r="D14" s="23" t="s">
        <v>147</v>
      </c>
      <c r="E14" s="23" t="s">
        <v>160</v>
      </c>
      <c r="F14" s="23" t="s">
        <v>177</v>
      </c>
      <c r="G14" s="24">
        <v>44486</v>
      </c>
      <c r="H14" s="24">
        <v>44486</v>
      </c>
      <c r="I14" s="21">
        <f t="shared" si="1"/>
        <v>0</v>
      </c>
      <c r="J14" s="26">
        <v>46142</v>
      </c>
      <c r="K14" s="22" t="s">
        <v>11</v>
      </c>
      <c r="L14" s="8"/>
    </row>
    <row r="15" spans="2:12" s="4" customFormat="1" x14ac:dyDescent="0.25">
      <c r="B15" s="23" t="s">
        <v>85</v>
      </c>
      <c r="C15" s="28">
        <f t="shared" si="0"/>
        <v>46118</v>
      </c>
      <c r="D15" s="23" t="s">
        <v>148</v>
      </c>
      <c r="E15" s="23" t="s">
        <v>161</v>
      </c>
      <c r="F15" s="23" t="s">
        <v>178</v>
      </c>
      <c r="G15" s="24">
        <v>396935.81</v>
      </c>
      <c r="H15" s="24">
        <v>396935.81</v>
      </c>
      <c r="I15" s="21">
        <f t="shared" si="1"/>
        <v>0</v>
      </c>
      <c r="J15" s="26">
        <v>46142</v>
      </c>
      <c r="K15" s="22" t="s">
        <v>11</v>
      </c>
      <c r="L15" s="8"/>
    </row>
    <row r="16" spans="2:12" s="4" customFormat="1" x14ac:dyDescent="0.25">
      <c r="B16" s="23" t="s">
        <v>86</v>
      </c>
      <c r="C16" s="28">
        <f t="shared" si="0"/>
        <v>46118</v>
      </c>
      <c r="D16" s="23" t="s">
        <v>149</v>
      </c>
      <c r="E16" s="23" t="s">
        <v>162</v>
      </c>
      <c r="F16" s="23" t="s">
        <v>179</v>
      </c>
      <c r="G16" s="24">
        <v>148680</v>
      </c>
      <c r="H16" s="24">
        <v>148680</v>
      </c>
      <c r="I16" s="21">
        <f t="shared" si="1"/>
        <v>0</v>
      </c>
      <c r="J16" s="26">
        <v>46142</v>
      </c>
      <c r="K16" s="27" t="s">
        <v>11</v>
      </c>
      <c r="L16" s="8"/>
    </row>
    <row r="17" spans="2:12" s="4" customFormat="1" x14ac:dyDescent="0.25">
      <c r="B17" s="23" t="s">
        <v>87</v>
      </c>
      <c r="C17" s="28">
        <f>DATE(2026,4,7)</f>
        <v>46119</v>
      </c>
      <c r="D17" s="23" t="s">
        <v>71</v>
      </c>
      <c r="E17" s="23" t="s">
        <v>72</v>
      </c>
      <c r="F17" s="23" t="s">
        <v>180</v>
      </c>
      <c r="G17" s="24">
        <v>133336.22</v>
      </c>
      <c r="H17" s="24">
        <v>133336.22</v>
      </c>
      <c r="I17" s="25">
        <f>+G17-H17</f>
        <v>0</v>
      </c>
      <c r="J17" s="26">
        <v>46142</v>
      </c>
      <c r="K17" s="27" t="s">
        <v>11</v>
      </c>
      <c r="L17" s="8"/>
    </row>
    <row r="18" spans="2:12" s="4" customFormat="1" x14ac:dyDescent="0.25">
      <c r="B18" s="23" t="s">
        <v>88</v>
      </c>
      <c r="C18" s="28">
        <f t="shared" ref="C18:C20" si="2">DATE(2026,4,7)</f>
        <v>46119</v>
      </c>
      <c r="D18" s="23" t="s">
        <v>60</v>
      </c>
      <c r="E18" s="23" t="s">
        <v>61</v>
      </c>
      <c r="F18" s="23" t="s">
        <v>227</v>
      </c>
      <c r="G18" s="24">
        <v>5478.9</v>
      </c>
      <c r="H18" s="24">
        <v>5478.9</v>
      </c>
      <c r="I18" s="21">
        <f>+G18-H18</f>
        <v>0</v>
      </c>
      <c r="J18" s="26">
        <v>46142</v>
      </c>
      <c r="K18" s="22" t="s">
        <v>11</v>
      </c>
      <c r="L18" s="8"/>
    </row>
    <row r="19" spans="2:12" s="4" customFormat="1" x14ac:dyDescent="0.25">
      <c r="B19" s="23" t="s">
        <v>31</v>
      </c>
      <c r="C19" s="28">
        <f t="shared" si="2"/>
        <v>46119</v>
      </c>
      <c r="D19" s="23" t="s">
        <v>39</v>
      </c>
      <c r="E19" s="23" t="s">
        <v>40</v>
      </c>
      <c r="F19" s="23" t="s">
        <v>32</v>
      </c>
      <c r="G19" s="24">
        <v>32500</v>
      </c>
      <c r="H19" s="24">
        <v>32500</v>
      </c>
      <c r="I19" s="21">
        <f t="shared" ref="I19:I83" si="3">+G19-H19</f>
        <v>0</v>
      </c>
      <c r="J19" s="26">
        <v>46142</v>
      </c>
      <c r="K19" s="22" t="s">
        <v>11</v>
      </c>
      <c r="L19" s="8"/>
    </row>
    <row r="20" spans="2:12" s="4" customFormat="1" x14ac:dyDescent="0.25">
      <c r="B20" s="23" t="s">
        <v>89</v>
      </c>
      <c r="C20" s="28">
        <f t="shared" si="2"/>
        <v>46119</v>
      </c>
      <c r="D20" s="23" t="s">
        <v>150</v>
      </c>
      <c r="E20" s="23" t="s">
        <v>163</v>
      </c>
      <c r="F20" s="23" t="s">
        <v>181</v>
      </c>
      <c r="G20" s="24">
        <v>33630</v>
      </c>
      <c r="H20" s="24">
        <v>33630</v>
      </c>
      <c r="I20" s="21">
        <f t="shared" si="3"/>
        <v>0</v>
      </c>
      <c r="J20" s="26">
        <v>46142</v>
      </c>
      <c r="K20" s="27" t="s">
        <v>11</v>
      </c>
      <c r="L20" s="8"/>
    </row>
    <row r="21" spans="2:12" s="4" customFormat="1" x14ac:dyDescent="0.25">
      <c r="B21" s="23" t="s">
        <v>90</v>
      </c>
      <c r="C21" s="28">
        <f>DATE(2026,4,8)</f>
        <v>46120</v>
      </c>
      <c r="D21" s="23" t="s">
        <v>73</v>
      </c>
      <c r="E21" s="23" t="s">
        <v>164</v>
      </c>
      <c r="F21" s="23" t="s">
        <v>182</v>
      </c>
      <c r="G21" s="24">
        <v>96760</v>
      </c>
      <c r="H21" s="24">
        <v>96760</v>
      </c>
      <c r="I21" s="21">
        <f t="shared" si="3"/>
        <v>0</v>
      </c>
      <c r="J21" s="26">
        <v>46142</v>
      </c>
      <c r="K21" s="22" t="s">
        <v>11</v>
      </c>
      <c r="L21" s="8"/>
    </row>
    <row r="22" spans="2:12" s="4" customFormat="1" x14ac:dyDescent="0.25">
      <c r="B22" s="23" t="s">
        <v>91</v>
      </c>
      <c r="C22" s="28">
        <f>DATE(2026,4,9)</f>
        <v>46121</v>
      </c>
      <c r="D22" s="23" t="s">
        <v>62</v>
      </c>
      <c r="E22" s="23" t="s">
        <v>63</v>
      </c>
      <c r="F22" s="23" t="s">
        <v>64</v>
      </c>
      <c r="G22" s="24">
        <v>40356</v>
      </c>
      <c r="H22" s="24">
        <v>40356</v>
      </c>
      <c r="I22" s="21">
        <f t="shared" si="3"/>
        <v>0</v>
      </c>
      <c r="J22" s="26">
        <v>46142</v>
      </c>
      <c r="K22" s="22" t="s">
        <v>11</v>
      </c>
      <c r="L22" s="8"/>
    </row>
    <row r="23" spans="2:12" s="4" customFormat="1" x14ac:dyDescent="0.25">
      <c r="B23" s="23" t="s">
        <v>92</v>
      </c>
      <c r="C23" s="28">
        <f>DATE(2026,4,9)</f>
        <v>46121</v>
      </c>
      <c r="D23" s="23" t="s">
        <v>62</v>
      </c>
      <c r="E23" s="23" t="s">
        <v>63</v>
      </c>
      <c r="F23" s="23" t="s">
        <v>64</v>
      </c>
      <c r="G23" s="24">
        <v>40356</v>
      </c>
      <c r="H23" s="24">
        <v>40356</v>
      </c>
      <c r="I23" s="21">
        <f t="shared" si="3"/>
        <v>0</v>
      </c>
      <c r="J23" s="26">
        <v>46142</v>
      </c>
      <c r="K23" s="22" t="s">
        <v>11</v>
      </c>
      <c r="L23" s="8"/>
    </row>
    <row r="24" spans="2:12" s="4" customFormat="1" x14ac:dyDescent="0.25">
      <c r="B24" s="23" t="s">
        <v>93</v>
      </c>
      <c r="C24" s="28">
        <f>DATE(2026,4,10)</f>
        <v>46122</v>
      </c>
      <c r="D24" s="23" t="s">
        <v>53</v>
      </c>
      <c r="E24" s="23" t="s">
        <v>54</v>
      </c>
      <c r="F24" s="23" t="s">
        <v>183</v>
      </c>
      <c r="G24" s="24">
        <v>100000</v>
      </c>
      <c r="H24" s="24">
        <v>100000</v>
      </c>
      <c r="I24" s="21">
        <f t="shared" si="3"/>
        <v>0</v>
      </c>
      <c r="J24" s="26">
        <v>46142</v>
      </c>
      <c r="K24" s="22" t="s">
        <v>11</v>
      </c>
      <c r="L24" s="8"/>
    </row>
    <row r="25" spans="2:12" s="4" customFormat="1" x14ac:dyDescent="0.25">
      <c r="B25" s="23" t="s">
        <v>94</v>
      </c>
      <c r="C25" s="28">
        <f>DATE(2026,4,10)</f>
        <v>46122</v>
      </c>
      <c r="D25" s="23" t="s">
        <v>62</v>
      </c>
      <c r="E25" s="23" t="s">
        <v>63</v>
      </c>
      <c r="F25" s="23" t="s">
        <v>64</v>
      </c>
      <c r="G25" s="24">
        <v>18449.3</v>
      </c>
      <c r="H25" s="24">
        <v>18449.3</v>
      </c>
      <c r="I25" s="21">
        <f t="shared" si="3"/>
        <v>0</v>
      </c>
      <c r="J25" s="26">
        <v>46142</v>
      </c>
      <c r="K25" s="22" t="s">
        <v>11</v>
      </c>
      <c r="L25" s="8"/>
    </row>
    <row r="26" spans="2:12" s="4" customFormat="1" x14ac:dyDescent="0.25">
      <c r="B26" s="23" t="s">
        <v>29</v>
      </c>
      <c r="C26" s="28">
        <f>DATE(2026,4,16)</f>
        <v>46128</v>
      </c>
      <c r="D26" s="23" t="s">
        <v>78</v>
      </c>
      <c r="E26" s="23" t="s">
        <v>79</v>
      </c>
      <c r="F26" s="23" t="s">
        <v>55</v>
      </c>
      <c r="G26" s="24">
        <v>207500</v>
      </c>
      <c r="H26" s="24">
        <v>207500</v>
      </c>
      <c r="I26" s="21">
        <f t="shared" si="3"/>
        <v>0</v>
      </c>
      <c r="J26" s="26">
        <v>46142</v>
      </c>
      <c r="K26" s="22" t="s">
        <v>11</v>
      </c>
      <c r="L26" s="8"/>
    </row>
    <row r="27" spans="2:12" s="4" customFormat="1" x14ac:dyDescent="0.25">
      <c r="B27" s="23" t="s">
        <v>30</v>
      </c>
      <c r="C27" s="28">
        <f t="shared" ref="C27:C51" si="4">DATE(2026,4,20)</f>
        <v>46132</v>
      </c>
      <c r="D27" s="23" t="s">
        <v>78</v>
      </c>
      <c r="E27" s="23" t="s">
        <v>79</v>
      </c>
      <c r="F27" s="23" t="s">
        <v>77</v>
      </c>
      <c r="G27" s="24">
        <v>186250</v>
      </c>
      <c r="H27" s="24">
        <v>186250</v>
      </c>
      <c r="I27" s="21">
        <f t="shared" si="3"/>
        <v>0</v>
      </c>
      <c r="J27" s="26">
        <v>46142</v>
      </c>
      <c r="K27" s="22" t="s">
        <v>11</v>
      </c>
      <c r="L27" s="8"/>
    </row>
    <row r="28" spans="2:12" s="4" customFormat="1" x14ac:dyDescent="0.25">
      <c r="B28" s="23" t="s">
        <v>95</v>
      </c>
      <c r="C28" s="28">
        <f t="shared" si="4"/>
        <v>46132</v>
      </c>
      <c r="D28" s="23" t="s">
        <v>15</v>
      </c>
      <c r="E28" s="23" t="s">
        <v>14</v>
      </c>
      <c r="F28" s="23" t="s">
        <v>184</v>
      </c>
      <c r="G28" s="24">
        <v>236034.17</v>
      </c>
      <c r="H28" s="24">
        <v>236034.17</v>
      </c>
      <c r="I28" s="21">
        <f t="shared" si="3"/>
        <v>0</v>
      </c>
      <c r="J28" s="26">
        <v>46142</v>
      </c>
      <c r="K28" s="22" t="s">
        <v>11</v>
      </c>
      <c r="L28" s="8"/>
    </row>
    <row r="29" spans="2:12" s="4" customFormat="1" x14ac:dyDescent="0.25">
      <c r="B29" s="23" t="s">
        <v>96</v>
      </c>
      <c r="C29" s="28">
        <f t="shared" si="4"/>
        <v>46132</v>
      </c>
      <c r="D29" s="23" t="s">
        <v>15</v>
      </c>
      <c r="E29" s="23" t="s">
        <v>14</v>
      </c>
      <c r="F29" s="23" t="s">
        <v>185</v>
      </c>
      <c r="G29" s="24">
        <v>159640.32000000001</v>
      </c>
      <c r="H29" s="24">
        <v>159640.32000000001</v>
      </c>
      <c r="I29" s="21">
        <f t="shared" si="3"/>
        <v>0</v>
      </c>
      <c r="J29" s="26">
        <v>46142</v>
      </c>
      <c r="K29" s="22" t="s">
        <v>11</v>
      </c>
      <c r="L29" s="8"/>
    </row>
    <row r="30" spans="2:12" s="4" customFormat="1" x14ac:dyDescent="0.25">
      <c r="B30" s="23" t="s">
        <v>97</v>
      </c>
      <c r="C30" s="28">
        <f t="shared" si="4"/>
        <v>46132</v>
      </c>
      <c r="D30" s="23" t="s">
        <v>15</v>
      </c>
      <c r="E30" s="23" t="s">
        <v>14</v>
      </c>
      <c r="F30" s="23" t="s">
        <v>186</v>
      </c>
      <c r="G30" s="24">
        <v>138035.57</v>
      </c>
      <c r="H30" s="24">
        <v>138035.57</v>
      </c>
      <c r="I30" s="21">
        <f t="shared" si="3"/>
        <v>0</v>
      </c>
      <c r="J30" s="26">
        <v>46142</v>
      </c>
      <c r="K30" s="22" t="s">
        <v>11</v>
      </c>
      <c r="L30" s="8"/>
    </row>
    <row r="31" spans="2:12" s="4" customFormat="1" x14ac:dyDescent="0.25">
      <c r="B31" s="23" t="s">
        <v>98</v>
      </c>
      <c r="C31" s="28">
        <f t="shared" si="4"/>
        <v>46132</v>
      </c>
      <c r="D31" s="23" t="s">
        <v>15</v>
      </c>
      <c r="E31" s="23" t="s">
        <v>14</v>
      </c>
      <c r="F31" s="23" t="s">
        <v>187</v>
      </c>
      <c r="G31" s="24">
        <v>74114.73</v>
      </c>
      <c r="H31" s="24">
        <v>74114.73</v>
      </c>
      <c r="I31" s="21">
        <f t="shared" si="3"/>
        <v>0</v>
      </c>
      <c r="J31" s="26">
        <v>46142</v>
      </c>
      <c r="K31" s="22" t="s">
        <v>11</v>
      </c>
      <c r="L31" s="8"/>
    </row>
    <row r="32" spans="2:12" s="4" customFormat="1" x14ac:dyDescent="0.25">
      <c r="B32" s="23" t="s">
        <v>99</v>
      </c>
      <c r="C32" s="28">
        <f t="shared" si="4"/>
        <v>46132</v>
      </c>
      <c r="D32" s="23" t="s">
        <v>15</v>
      </c>
      <c r="E32" s="23" t="s">
        <v>14</v>
      </c>
      <c r="F32" s="23" t="s">
        <v>188</v>
      </c>
      <c r="G32" s="24">
        <v>12296.54</v>
      </c>
      <c r="H32" s="24">
        <v>12296.54</v>
      </c>
      <c r="I32" s="21">
        <f t="shared" si="3"/>
        <v>0</v>
      </c>
      <c r="J32" s="26">
        <v>46142</v>
      </c>
      <c r="K32" s="22" t="s">
        <v>11</v>
      </c>
      <c r="L32" s="8"/>
    </row>
    <row r="33" spans="2:12" s="4" customFormat="1" x14ac:dyDescent="0.25">
      <c r="B33" s="23" t="s">
        <v>28</v>
      </c>
      <c r="C33" s="28">
        <f t="shared" si="4"/>
        <v>46132</v>
      </c>
      <c r="D33" s="23" t="s">
        <v>12</v>
      </c>
      <c r="E33" s="23" t="s">
        <v>13</v>
      </c>
      <c r="F33" s="23" t="s">
        <v>228</v>
      </c>
      <c r="G33" s="24">
        <v>258321.65</v>
      </c>
      <c r="H33" s="24">
        <v>258321.65</v>
      </c>
      <c r="I33" s="21">
        <f t="shared" si="3"/>
        <v>0</v>
      </c>
      <c r="J33" s="26">
        <v>46142</v>
      </c>
      <c r="K33" s="22" t="s">
        <v>11</v>
      </c>
      <c r="L33" s="8"/>
    </row>
    <row r="34" spans="2:12" s="4" customFormat="1" x14ac:dyDescent="0.25">
      <c r="B34" s="23" t="s">
        <v>100</v>
      </c>
      <c r="C34" s="28">
        <f t="shared" si="4"/>
        <v>46132</v>
      </c>
      <c r="D34" s="23" t="s">
        <v>151</v>
      </c>
      <c r="E34" s="23" t="s">
        <v>165</v>
      </c>
      <c r="F34" s="23" t="s">
        <v>189</v>
      </c>
      <c r="G34" s="24">
        <v>49844.47</v>
      </c>
      <c r="H34" s="24">
        <v>49844.47</v>
      </c>
      <c r="I34" s="21">
        <f t="shared" si="3"/>
        <v>0</v>
      </c>
      <c r="J34" s="26">
        <v>46142</v>
      </c>
      <c r="K34" s="22" t="s">
        <v>11</v>
      </c>
      <c r="L34" s="8"/>
    </row>
    <row r="35" spans="2:12" s="4" customFormat="1" x14ac:dyDescent="0.25">
      <c r="B35" s="23" t="s">
        <v>27</v>
      </c>
      <c r="C35" s="28">
        <f t="shared" si="4"/>
        <v>46132</v>
      </c>
      <c r="D35" s="23" t="s">
        <v>35</v>
      </c>
      <c r="E35" s="23" t="s">
        <v>36</v>
      </c>
      <c r="F35" s="23" t="s">
        <v>55</v>
      </c>
      <c r="G35" s="24">
        <v>53500</v>
      </c>
      <c r="H35" s="24">
        <v>53500</v>
      </c>
      <c r="I35" s="21">
        <f t="shared" si="3"/>
        <v>0</v>
      </c>
      <c r="J35" s="26">
        <v>46142</v>
      </c>
      <c r="K35" s="22" t="s">
        <v>11</v>
      </c>
      <c r="L35" s="8"/>
    </row>
    <row r="36" spans="2:12" s="4" customFormat="1" x14ac:dyDescent="0.25">
      <c r="B36" s="23" t="s">
        <v>101</v>
      </c>
      <c r="C36" s="28">
        <f t="shared" si="4"/>
        <v>46132</v>
      </c>
      <c r="D36" s="23" t="s">
        <v>35</v>
      </c>
      <c r="E36" s="23" t="s">
        <v>36</v>
      </c>
      <c r="F36" s="23" t="s">
        <v>77</v>
      </c>
      <c r="G36" s="24">
        <v>82000</v>
      </c>
      <c r="H36" s="24">
        <v>82000</v>
      </c>
      <c r="I36" s="21">
        <f t="shared" si="3"/>
        <v>0</v>
      </c>
      <c r="J36" s="26">
        <v>46142</v>
      </c>
      <c r="K36" s="22" t="s">
        <v>11</v>
      </c>
      <c r="L36" s="8"/>
    </row>
    <row r="37" spans="2:12" s="4" customFormat="1" x14ac:dyDescent="0.25">
      <c r="B37" s="23" t="s">
        <v>102</v>
      </c>
      <c r="C37" s="28">
        <f t="shared" si="4"/>
        <v>46132</v>
      </c>
      <c r="D37" s="23" t="s">
        <v>22</v>
      </c>
      <c r="E37" s="23" t="s">
        <v>23</v>
      </c>
      <c r="F37" s="23" t="s">
        <v>190</v>
      </c>
      <c r="G37" s="24">
        <v>50076</v>
      </c>
      <c r="H37" s="24">
        <v>50076</v>
      </c>
      <c r="I37" s="21">
        <f t="shared" si="3"/>
        <v>0</v>
      </c>
      <c r="J37" s="26">
        <v>46142</v>
      </c>
      <c r="K37" s="22" t="s">
        <v>11</v>
      </c>
      <c r="L37" s="8"/>
    </row>
    <row r="38" spans="2:12" s="4" customFormat="1" x14ac:dyDescent="0.25">
      <c r="B38" s="23" t="s">
        <v>103</v>
      </c>
      <c r="C38" s="28">
        <f t="shared" si="4"/>
        <v>46132</v>
      </c>
      <c r="D38" s="23" t="s">
        <v>22</v>
      </c>
      <c r="E38" s="23" t="s">
        <v>23</v>
      </c>
      <c r="F38" s="23" t="s">
        <v>191</v>
      </c>
      <c r="G38" s="24">
        <v>104946.23</v>
      </c>
      <c r="H38" s="24">
        <v>104946.23</v>
      </c>
      <c r="I38" s="21">
        <f t="shared" si="3"/>
        <v>0</v>
      </c>
      <c r="J38" s="26">
        <v>46142</v>
      </c>
      <c r="K38" s="22" t="s">
        <v>11</v>
      </c>
      <c r="L38" s="8"/>
    </row>
    <row r="39" spans="2:12" s="4" customFormat="1" x14ac:dyDescent="0.25">
      <c r="B39" s="23" t="s">
        <v>104</v>
      </c>
      <c r="C39" s="28">
        <f t="shared" si="4"/>
        <v>46132</v>
      </c>
      <c r="D39" s="23" t="s">
        <v>22</v>
      </c>
      <c r="E39" s="23" t="s">
        <v>23</v>
      </c>
      <c r="F39" s="23" t="s">
        <v>192</v>
      </c>
      <c r="G39" s="24">
        <v>56433.3</v>
      </c>
      <c r="H39" s="24">
        <v>56433.3</v>
      </c>
      <c r="I39" s="21">
        <f t="shared" si="3"/>
        <v>0</v>
      </c>
      <c r="J39" s="26">
        <v>46142</v>
      </c>
      <c r="K39" s="22" t="s">
        <v>11</v>
      </c>
      <c r="L39" s="8"/>
    </row>
    <row r="40" spans="2:12" s="4" customFormat="1" x14ac:dyDescent="0.25">
      <c r="B40" s="23" t="s">
        <v>105</v>
      </c>
      <c r="C40" s="28">
        <f t="shared" si="4"/>
        <v>46132</v>
      </c>
      <c r="D40" s="23" t="s">
        <v>22</v>
      </c>
      <c r="E40" s="23" t="s">
        <v>23</v>
      </c>
      <c r="F40" s="23" t="s">
        <v>193</v>
      </c>
      <c r="G40" s="24">
        <v>24917.26</v>
      </c>
      <c r="H40" s="24">
        <v>24917.26</v>
      </c>
      <c r="I40" s="21">
        <f t="shared" si="3"/>
        <v>0</v>
      </c>
      <c r="J40" s="26">
        <v>46142</v>
      </c>
      <c r="K40" s="22" t="s">
        <v>11</v>
      </c>
      <c r="L40" s="8"/>
    </row>
    <row r="41" spans="2:12" s="4" customFormat="1" x14ac:dyDescent="0.25">
      <c r="B41" s="23" t="s">
        <v>106</v>
      </c>
      <c r="C41" s="28">
        <f t="shared" si="4"/>
        <v>46132</v>
      </c>
      <c r="D41" s="23" t="s">
        <v>22</v>
      </c>
      <c r="E41" s="23" t="s">
        <v>23</v>
      </c>
      <c r="F41" s="23" t="s">
        <v>194</v>
      </c>
      <c r="G41" s="24">
        <v>6129.5</v>
      </c>
      <c r="H41" s="24">
        <v>6129.5</v>
      </c>
      <c r="I41" s="21">
        <f t="shared" si="3"/>
        <v>0</v>
      </c>
      <c r="J41" s="26">
        <v>46142</v>
      </c>
      <c r="K41" s="22" t="s">
        <v>11</v>
      </c>
      <c r="L41" s="8"/>
    </row>
    <row r="42" spans="2:12" s="4" customFormat="1" x14ac:dyDescent="0.25">
      <c r="B42" s="23" t="s">
        <v>107</v>
      </c>
      <c r="C42" s="28">
        <f t="shared" si="4"/>
        <v>46132</v>
      </c>
      <c r="D42" s="23" t="s">
        <v>22</v>
      </c>
      <c r="E42" s="23" t="s">
        <v>23</v>
      </c>
      <c r="F42" s="23" t="s">
        <v>195</v>
      </c>
      <c r="G42" s="24">
        <v>3952</v>
      </c>
      <c r="H42" s="24">
        <v>3952</v>
      </c>
      <c r="I42" s="21">
        <f t="shared" si="3"/>
        <v>0</v>
      </c>
      <c r="J42" s="26">
        <v>46142</v>
      </c>
      <c r="K42" s="22" t="s">
        <v>11</v>
      </c>
      <c r="L42" s="8"/>
    </row>
    <row r="43" spans="2:12" s="4" customFormat="1" x14ac:dyDescent="0.25">
      <c r="B43" s="23" t="s">
        <v>108</v>
      </c>
      <c r="C43" s="28">
        <f t="shared" si="4"/>
        <v>46132</v>
      </c>
      <c r="D43" s="23" t="s">
        <v>152</v>
      </c>
      <c r="E43" s="23" t="s">
        <v>166</v>
      </c>
      <c r="F43" s="23" t="s">
        <v>196</v>
      </c>
      <c r="G43" s="24">
        <v>19583.34</v>
      </c>
      <c r="H43" s="24">
        <v>19583.34</v>
      </c>
      <c r="I43" s="21">
        <f t="shared" si="3"/>
        <v>0</v>
      </c>
      <c r="J43" s="26">
        <v>46142</v>
      </c>
      <c r="K43" s="22" t="s">
        <v>11</v>
      </c>
      <c r="L43" s="8"/>
    </row>
    <row r="44" spans="2:12" s="4" customFormat="1" x14ac:dyDescent="0.25">
      <c r="B44" s="23" t="s">
        <v>109</v>
      </c>
      <c r="C44" s="28">
        <f t="shared" si="4"/>
        <v>46132</v>
      </c>
      <c r="D44" s="23" t="s">
        <v>65</v>
      </c>
      <c r="E44" s="23" t="s">
        <v>66</v>
      </c>
      <c r="F44" s="23" t="s">
        <v>197</v>
      </c>
      <c r="G44" s="24">
        <v>141600</v>
      </c>
      <c r="H44" s="24">
        <v>141600</v>
      </c>
      <c r="I44" s="21">
        <f t="shared" si="3"/>
        <v>0</v>
      </c>
      <c r="J44" s="26">
        <v>46142</v>
      </c>
      <c r="K44" s="22" t="s">
        <v>11</v>
      </c>
      <c r="L44" s="8"/>
    </row>
    <row r="45" spans="2:12" s="4" customFormat="1" x14ac:dyDescent="0.25">
      <c r="B45" s="23" t="s">
        <v>110</v>
      </c>
      <c r="C45" s="28">
        <f t="shared" si="4"/>
        <v>46132</v>
      </c>
      <c r="D45" s="23" t="s">
        <v>153</v>
      </c>
      <c r="E45" s="23" t="s">
        <v>167</v>
      </c>
      <c r="F45" s="23" t="s">
        <v>198</v>
      </c>
      <c r="G45" s="24">
        <v>6372</v>
      </c>
      <c r="H45" s="24">
        <v>6372</v>
      </c>
      <c r="I45" s="21">
        <f t="shared" si="3"/>
        <v>0</v>
      </c>
      <c r="J45" s="26">
        <v>46142</v>
      </c>
      <c r="K45" s="22" t="s">
        <v>11</v>
      </c>
      <c r="L45" s="8"/>
    </row>
    <row r="46" spans="2:12" s="4" customFormat="1" x14ac:dyDescent="0.25">
      <c r="B46" s="23" t="s">
        <v>111</v>
      </c>
      <c r="C46" s="28">
        <f t="shared" si="4"/>
        <v>46132</v>
      </c>
      <c r="D46" s="23" t="s">
        <v>69</v>
      </c>
      <c r="E46" s="23" t="s">
        <v>70</v>
      </c>
      <c r="F46" s="23" t="s">
        <v>199</v>
      </c>
      <c r="G46" s="24">
        <v>1680</v>
      </c>
      <c r="H46" s="24">
        <v>1680</v>
      </c>
      <c r="I46" s="21">
        <f t="shared" si="3"/>
        <v>0</v>
      </c>
      <c r="J46" s="26">
        <v>46142</v>
      </c>
      <c r="K46" s="22" t="s">
        <v>11</v>
      </c>
      <c r="L46" s="8"/>
    </row>
    <row r="47" spans="2:12" s="4" customFormat="1" x14ac:dyDescent="0.25">
      <c r="B47" s="23" t="s">
        <v>112</v>
      </c>
      <c r="C47" s="28">
        <f t="shared" si="4"/>
        <v>46132</v>
      </c>
      <c r="D47" s="23" t="s">
        <v>69</v>
      </c>
      <c r="E47" s="23" t="s">
        <v>70</v>
      </c>
      <c r="F47" s="23" t="s">
        <v>200</v>
      </c>
      <c r="G47" s="24">
        <v>2400</v>
      </c>
      <c r="H47" s="24">
        <v>2400</v>
      </c>
      <c r="I47" s="21">
        <f t="shared" si="3"/>
        <v>0</v>
      </c>
      <c r="J47" s="26">
        <v>46142</v>
      </c>
      <c r="K47" s="22" t="s">
        <v>11</v>
      </c>
      <c r="L47" s="8"/>
    </row>
    <row r="48" spans="2:12" s="4" customFormat="1" x14ac:dyDescent="0.25">
      <c r="B48" s="23" t="s">
        <v>113</v>
      </c>
      <c r="C48" s="28">
        <f t="shared" si="4"/>
        <v>46132</v>
      </c>
      <c r="D48" s="23" t="s">
        <v>69</v>
      </c>
      <c r="E48" s="23" t="s">
        <v>70</v>
      </c>
      <c r="F48" s="23" t="s">
        <v>201</v>
      </c>
      <c r="G48" s="24">
        <v>2340</v>
      </c>
      <c r="H48" s="24">
        <v>2340</v>
      </c>
      <c r="I48" s="21">
        <f t="shared" si="3"/>
        <v>0</v>
      </c>
      <c r="J48" s="26">
        <v>46142</v>
      </c>
      <c r="K48" s="22" t="s">
        <v>11</v>
      </c>
      <c r="L48" s="8"/>
    </row>
    <row r="49" spans="2:12" s="4" customFormat="1" x14ac:dyDescent="0.25">
      <c r="B49" s="23" t="s">
        <v>114</v>
      </c>
      <c r="C49" s="28">
        <f t="shared" si="4"/>
        <v>46132</v>
      </c>
      <c r="D49" s="23" t="s">
        <v>69</v>
      </c>
      <c r="E49" s="23" t="s">
        <v>70</v>
      </c>
      <c r="F49" s="23" t="s">
        <v>202</v>
      </c>
      <c r="G49" s="24">
        <v>2280</v>
      </c>
      <c r="H49" s="24">
        <v>2280</v>
      </c>
      <c r="I49" s="21">
        <f t="shared" si="3"/>
        <v>0</v>
      </c>
      <c r="J49" s="26">
        <v>46142</v>
      </c>
      <c r="K49" s="22" t="s">
        <v>11</v>
      </c>
      <c r="L49" s="8"/>
    </row>
    <row r="50" spans="2:12" s="4" customFormat="1" x14ac:dyDescent="0.25">
      <c r="B50" s="23" t="s">
        <v>115</v>
      </c>
      <c r="C50" s="28">
        <f t="shared" si="4"/>
        <v>46132</v>
      </c>
      <c r="D50" s="23" t="s">
        <v>69</v>
      </c>
      <c r="E50" s="23" t="s">
        <v>70</v>
      </c>
      <c r="F50" s="23" t="s">
        <v>203</v>
      </c>
      <c r="G50" s="24">
        <v>2340</v>
      </c>
      <c r="H50" s="24">
        <v>2340</v>
      </c>
      <c r="I50" s="21">
        <f t="shared" si="3"/>
        <v>0</v>
      </c>
      <c r="J50" s="26">
        <v>46142</v>
      </c>
      <c r="K50" s="22" t="s">
        <v>11</v>
      </c>
      <c r="L50" s="8"/>
    </row>
    <row r="51" spans="2:12" s="4" customFormat="1" x14ac:dyDescent="0.25">
      <c r="B51" s="23" t="s">
        <v>116</v>
      </c>
      <c r="C51" s="28">
        <f t="shared" si="4"/>
        <v>46132</v>
      </c>
      <c r="D51" s="23" t="s">
        <v>74</v>
      </c>
      <c r="E51" s="23" t="s">
        <v>75</v>
      </c>
      <c r="F51" s="23" t="s">
        <v>204</v>
      </c>
      <c r="G51" s="24">
        <v>560000</v>
      </c>
      <c r="H51" s="24">
        <v>560000</v>
      </c>
      <c r="I51" s="21">
        <f t="shared" si="3"/>
        <v>0</v>
      </c>
      <c r="J51" s="26">
        <v>46142</v>
      </c>
      <c r="K51" s="22" t="s">
        <v>11</v>
      </c>
      <c r="L51" s="8"/>
    </row>
    <row r="52" spans="2:12" s="4" customFormat="1" x14ac:dyDescent="0.25">
      <c r="B52" s="23" t="s">
        <v>117</v>
      </c>
      <c r="C52" s="28">
        <f>DATE(2026,4,22)</f>
        <v>46134</v>
      </c>
      <c r="D52" s="23" t="s">
        <v>17</v>
      </c>
      <c r="E52" s="23" t="s">
        <v>18</v>
      </c>
      <c r="F52" s="23" t="s">
        <v>205</v>
      </c>
      <c r="G52" s="24">
        <v>925986.79</v>
      </c>
      <c r="H52" s="24">
        <v>925986.79</v>
      </c>
      <c r="I52" s="21">
        <f t="shared" si="3"/>
        <v>0</v>
      </c>
      <c r="J52" s="26">
        <v>46142</v>
      </c>
      <c r="K52" s="22" t="s">
        <v>11</v>
      </c>
      <c r="L52" s="8"/>
    </row>
    <row r="53" spans="2:12" s="4" customFormat="1" x14ac:dyDescent="0.25">
      <c r="B53" s="24" t="s">
        <v>118</v>
      </c>
      <c r="C53" s="28">
        <f t="shared" ref="C53:C56" si="5">DATE(2026,4,22)</f>
        <v>46134</v>
      </c>
      <c r="D53" s="24" t="s">
        <v>154</v>
      </c>
      <c r="E53" s="24" t="s">
        <v>168</v>
      </c>
      <c r="F53" s="24" t="s">
        <v>206</v>
      </c>
      <c r="G53" s="24">
        <v>1120</v>
      </c>
      <c r="H53" s="24">
        <v>1120</v>
      </c>
      <c r="I53" s="21">
        <f t="shared" si="3"/>
        <v>0</v>
      </c>
      <c r="J53" s="26">
        <v>46142</v>
      </c>
      <c r="K53" s="22" t="s">
        <v>11</v>
      </c>
      <c r="L53" s="8"/>
    </row>
    <row r="54" spans="2:12" s="4" customFormat="1" x14ac:dyDescent="0.25">
      <c r="B54" s="23" t="s">
        <v>119</v>
      </c>
      <c r="C54" s="28">
        <f t="shared" si="5"/>
        <v>46134</v>
      </c>
      <c r="D54" s="23" t="s">
        <v>155</v>
      </c>
      <c r="E54" s="23" t="s">
        <v>169</v>
      </c>
      <c r="F54" s="23" t="s">
        <v>207</v>
      </c>
      <c r="G54" s="24">
        <v>247800</v>
      </c>
      <c r="H54" s="24">
        <v>247800</v>
      </c>
      <c r="I54" s="21">
        <f t="shared" si="3"/>
        <v>0</v>
      </c>
      <c r="J54" s="26">
        <v>46142</v>
      </c>
      <c r="K54" s="22" t="s">
        <v>11</v>
      </c>
      <c r="L54" s="8"/>
    </row>
    <row r="55" spans="2:12" s="4" customFormat="1" x14ac:dyDescent="0.25">
      <c r="B55" s="23" t="s">
        <v>120</v>
      </c>
      <c r="C55" s="28">
        <f t="shared" si="5"/>
        <v>46134</v>
      </c>
      <c r="D55" s="23" t="s">
        <v>156</v>
      </c>
      <c r="E55" s="23" t="s">
        <v>170</v>
      </c>
      <c r="F55" s="23" t="s">
        <v>208</v>
      </c>
      <c r="G55" s="24">
        <v>32000</v>
      </c>
      <c r="H55" s="24">
        <v>32000</v>
      </c>
      <c r="I55" s="21">
        <f t="shared" si="3"/>
        <v>0</v>
      </c>
      <c r="J55" s="26">
        <v>46142</v>
      </c>
      <c r="K55" s="22" t="s">
        <v>11</v>
      </c>
      <c r="L55" s="8"/>
    </row>
    <row r="56" spans="2:12" s="4" customFormat="1" x14ac:dyDescent="0.25">
      <c r="B56" s="23" t="s">
        <v>121</v>
      </c>
      <c r="C56" s="28">
        <f t="shared" si="5"/>
        <v>46134</v>
      </c>
      <c r="D56" s="23" t="s">
        <v>19</v>
      </c>
      <c r="E56" s="23" t="s">
        <v>20</v>
      </c>
      <c r="F56" s="23" t="s">
        <v>209</v>
      </c>
      <c r="G56" s="24">
        <v>62022.44</v>
      </c>
      <c r="H56" s="24">
        <v>62022.44</v>
      </c>
      <c r="I56" s="21">
        <f t="shared" si="3"/>
        <v>0</v>
      </c>
      <c r="J56" s="26">
        <v>46142</v>
      </c>
      <c r="K56" s="22" t="s">
        <v>11</v>
      </c>
      <c r="L56" s="8"/>
    </row>
    <row r="57" spans="2:12" s="4" customFormat="1" x14ac:dyDescent="0.25">
      <c r="B57" s="23" t="s">
        <v>122</v>
      </c>
      <c r="C57" s="28">
        <f>DATE(2026,4,23)</f>
        <v>46135</v>
      </c>
      <c r="D57" s="23" t="s">
        <v>67</v>
      </c>
      <c r="E57" s="23" t="s">
        <v>68</v>
      </c>
      <c r="F57" s="23" t="s">
        <v>210</v>
      </c>
      <c r="G57" s="24">
        <v>7452.52</v>
      </c>
      <c r="H57" s="24">
        <v>7452.52</v>
      </c>
      <c r="I57" s="21">
        <f t="shared" si="3"/>
        <v>0</v>
      </c>
      <c r="J57" s="26">
        <v>46142</v>
      </c>
      <c r="K57" s="22" t="s">
        <v>11</v>
      </c>
      <c r="L57" s="8"/>
    </row>
    <row r="58" spans="2:12" s="4" customFormat="1" x14ac:dyDescent="0.25">
      <c r="B58" s="23" t="s">
        <v>123</v>
      </c>
      <c r="C58" s="28">
        <f>DATE(2026,4,23)</f>
        <v>46135</v>
      </c>
      <c r="D58" s="23" t="s">
        <v>148</v>
      </c>
      <c r="E58" s="23" t="s">
        <v>161</v>
      </c>
      <c r="F58" s="23" t="s">
        <v>211</v>
      </c>
      <c r="G58" s="24">
        <v>396935.81</v>
      </c>
      <c r="H58" s="24">
        <v>396935.81</v>
      </c>
      <c r="I58" s="21">
        <f t="shared" si="3"/>
        <v>0</v>
      </c>
      <c r="J58" s="26">
        <v>46142</v>
      </c>
      <c r="K58" s="22" t="s">
        <v>11</v>
      </c>
      <c r="L58" s="8"/>
    </row>
    <row r="59" spans="2:12" s="4" customFormat="1" x14ac:dyDescent="0.25">
      <c r="B59" s="23" t="s">
        <v>124</v>
      </c>
      <c r="C59" s="28">
        <f>DATE(2026,4,29)</f>
        <v>46141</v>
      </c>
      <c r="D59" s="23" t="s">
        <v>157</v>
      </c>
      <c r="E59" s="23" t="s">
        <v>171</v>
      </c>
      <c r="F59" s="23" t="s">
        <v>212</v>
      </c>
      <c r="G59" s="24">
        <v>529000</v>
      </c>
      <c r="H59" s="24">
        <v>529000</v>
      </c>
      <c r="I59" s="21">
        <f t="shared" si="3"/>
        <v>0</v>
      </c>
      <c r="J59" s="26">
        <v>46142</v>
      </c>
      <c r="K59" s="22" t="s">
        <v>11</v>
      </c>
      <c r="L59" s="8"/>
    </row>
    <row r="60" spans="2:12" s="4" customFormat="1" x14ac:dyDescent="0.25">
      <c r="B60" s="23" t="s">
        <v>125</v>
      </c>
      <c r="C60" s="28">
        <f>DATE(2026,4,29)</f>
        <v>46141</v>
      </c>
      <c r="D60" s="23" t="s">
        <v>158</v>
      </c>
      <c r="E60" s="23" t="s">
        <v>172</v>
      </c>
      <c r="F60" s="23" t="s">
        <v>213</v>
      </c>
      <c r="G60" s="24">
        <v>20000</v>
      </c>
      <c r="H60" s="24">
        <v>20000</v>
      </c>
      <c r="I60" s="21">
        <f t="shared" si="3"/>
        <v>0</v>
      </c>
      <c r="J60" s="26">
        <v>46142</v>
      </c>
      <c r="K60" s="22" t="s">
        <v>11</v>
      </c>
      <c r="L60" s="8"/>
    </row>
    <row r="61" spans="2:12" s="4" customFormat="1" x14ac:dyDescent="0.25">
      <c r="B61" s="23" t="s">
        <v>126</v>
      </c>
      <c r="C61" s="28">
        <f>DATE(2026,4,29)</f>
        <v>46141</v>
      </c>
      <c r="D61" s="23">
        <v>131388264</v>
      </c>
      <c r="E61" s="23" t="s">
        <v>21</v>
      </c>
      <c r="F61" s="23" t="s">
        <v>214</v>
      </c>
      <c r="G61" s="39">
        <v>728512.55</v>
      </c>
      <c r="H61" s="39">
        <v>728512.55</v>
      </c>
      <c r="I61" s="21">
        <f t="shared" si="3"/>
        <v>0</v>
      </c>
      <c r="J61" s="26">
        <v>46142</v>
      </c>
      <c r="K61" s="22" t="s">
        <v>11</v>
      </c>
      <c r="L61" s="8"/>
    </row>
    <row r="62" spans="2:12" s="4" customFormat="1" x14ac:dyDescent="0.25">
      <c r="B62" s="23" t="s">
        <v>127</v>
      </c>
      <c r="C62" s="28">
        <f t="shared" ref="C62:C63" si="6">DATE(2026,4,29)</f>
        <v>46141</v>
      </c>
      <c r="D62" s="23" t="s">
        <v>58</v>
      </c>
      <c r="E62" s="23" t="s">
        <v>59</v>
      </c>
      <c r="F62" s="23" t="s">
        <v>215</v>
      </c>
      <c r="G62" s="24">
        <v>58333.33</v>
      </c>
      <c r="H62" s="24">
        <v>58333.33</v>
      </c>
      <c r="I62" s="21">
        <f t="shared" si="3"/>
        <v>0</v>
      </c>
      <c r="J62" s="26">
        <v>46142</v>
      </c>
      <c r="K62" s="22" t="s">
        <v>11</v>
      </c>
      <c r="L62" s="8"/>
    </row>
    <row r="63" spans="2:12" s="4" customFormat="1" x14ac:dyDescent="0.25">
      <c r="B63" s="23" t="s">
        <v>128</v>
      </c>
      <c r="C63" s="28">
        <f t="shared" si="6"/>
        <v>46141</v>
      </c>
      <c r="D63" s="23" t="s">
        <v>58</v>
      </c>
      <c r="E63" s="23" t="s">
        <v>59</v>
      </c>
      <c r="F63" s="23" t="s">
        <v>216</v>
      </c>
      <c r="G63" s="24">
        <v>6935.93</v>
      </c>
      <c r="H63" s="24">
        <v>6935.93</v>
      </c>
      <c r="I63" s="21">
        <f t="shared" si="3"/>
        <v>0</v>
      </c>
      <c r="J63" s="26">
        <v>46142</v>
      </c>
      <c r="K63" s="22" t="s">
        <v>11</v>
      </c>
      <c r="L63" s="8"/>
    </row>
    <row r="64" spans="2:12" s="4" customFormat="1" x14ac:dyDescent="0.25">
      <c r="B64" s="29" t="s">
        <v>129</v>
      </c>
      <c r="C64" s="28">
        <f>DATE(2026,4,27)</f>
        <v>46139</v>
      </c>
      <c r="D64" s="38">
        <v>1000067890</v>
      </c>
      <c r="E64" s="29" t="s">
        <v>173</v>
      </c>
      <c r="F64" s="29" t="s">
        <v>217</v>
      </c>
      <c r="G64" s="24">
        <v>184500</v>
      </c>
      <c r="H64" s="24">
        <v>184500</v>
      </c>
      <c r="I64" s="21">
        <f t="shared" si="3"/>
        <v>0</v>
      </c>
      <c r="J64" s="26">
        <v>46142</v>
      </c>
      <c r="K64" s="22" t="s">
        <v>11</v>
      </c>
      <c r="L64" s="8"/>
    </row>
    <row r="65" spans="2:12" s="4" customFormat="1" x14ac:dyDescent="0.25">
      <c r="B65" s="23" t="s">
        <v>130</v>
      </c>
      <c r="C65" s="28">
        <f>DATE(2026,4,27)</f>
        <v>46139</v>
      </c>
      <c r="D65" s="23" t="s">
        <v>65</v>
      </c>
      <c r="E65" s="23" t="s">
        <v>66</v>
      </c>
      <c r="F65" s="23" t="s">
        <v>218</v>
      </c>
      <c r="G65" s="24">
        <v>194700</v>
      </c>
      <c r="H65" s="24">
        <v>194700</v>
      </c>
      <c r="I65" s="21">
        <f t="shared" si="3"/>
        <v>0</v>
      </c>
      <c r="J65" s="26">
        <v>46142</v>
      </c>
      <c r="K65" s="22" t="s">
        <v>11</v>
      </c>
      <c r="L65" s="8"/>
    </row>
    <row r="66" spans="2:12" s="4" customFormat="1" x14ac:dyDescent="0.25">
      <c r="B66" s="23" t="s">
        <v>131</v>
      </c>
      <c r="C66" s="28">
        <f t="shared" ref="C66:C83" si="7">DATE(2026,4,30)</f>
        <v>46142</v>
      </c>
      <c r="D66" s="23" t="s">
        <v>51</v>
      </c>
      <c r="E66" s="23" t="s">
        <v>52</v>
      </c>
      <c r="F66" s="29" t="s">
        <v>217</v>
      </c>
      <c r="G66" s="24">
        <v>53500</v>
      </c>
      <c r="H66" s="24">
        <v>53500</v>
      </c>
      <c r="I66" s="21">
        <f t="shared" si="3"/>
        <v>0</v>
      </c>
      <c r="J66" s="26">
        <v>46142</v>
      </c>
      <c r="K66" s="22" t="s">
        <v>11</v>
      </c>
      <c r="L66" s="8"/>
    </row>
    <row r="67" spans="2:12" s="4" customFormat="1" x14ac:dyDescent="0.25">
      <c r="B67" s="23" t="s">
        <v>132</v>
      </c>
      <c r="C67" s="28">
        <f t="shared" si="7"/>
        <v>46142</v>
      </c>
      <c r="D67" s="23" t="s">
        <v>43</v>
      </c>
      <c r="E67" s="23" t="s">
        <v>44</v>
      </c>
      <c r="F67" s="29" t="s">
        <v>217</v>
      </c>
      <c r="G67" s="24">
        <v>40250</v>
      </c>
      <c r="H67" s="24">
        <v>40250</v>
      </c>
      <c r="I67" s="21">
        <f t="shared" si="3"/>
        <v>0</v>
      </c>
      <c r="J67" s="26">
        <v>46142</v>
      </c>
      <c r="K67" s="22" t="s">
        <v>11</v>
      </c>
      <c r="L67" s="8"/>
    </row>
    <row r="68" spans="2:12" s="4" customFormat="1" x14ac:dyDescent="0.25">
      <c r="B68" s="23" t="s">
        <v>133</v>
      </c>
      <c r="C68" s="28">
        <f t="shared" si="7"/>
        <v>46142</v>
      </c>
      <c r="D68" s="23" t="s">
        <v>53</v>
      </c>
      <c r="E68" s="23" t="s">
        <v>54</v>
      </c>
      <c r="F68" s="29" t="s">
        <v>217</v>
      </c>
      <c r="G68" s="24">
        <v>75000</v>
      </c>
      <c r="H68" s="24">
        <v>75000</v>
      </c>
      <c r="I68" s="21">
        <f t="shared" si="3"/>
        <v>0</v>
      </c>
      <c r="J68" s="26">
        <v>46142</v>
      </c>
      <c r="K68" s="22" t="s">
        <v>11</v>
      </c>
      <c r="L68" s="8"/>
    </row>
    <row r="69" spans="2:12" s="4" customFormat="1" x14ac:dyDescent="0.25">
      <c r="B69" s="23" t="s">
        <v>83</v>
      </c>
      <c r="C69" s="28">
        <f t="shared" si="7"/>
        <v>46142</v>
      </c>
      <c r="D69" s="23" t="s">
        <v>45</v>
      </c>
      <c r="E69" s="23" t="s">
        <v>46</v>
      </c>
      <c r="F69" s="29" t="s">
        <v>217</v>
      </c>
      <c r="G69" s="24">
        <v>55000</v>
      </c>
      <c r="H69" s="24">
        <v>55000</v>
      </c>
      <c r="I69" s="21">
        <f t="shared" si="3"/>
        <v>0</v>
      </c>
      <c r="J69" s="26">
        <v>46142</v>
      </c>
      <c r="K69" s="22" t="s">
        <v>11</v>
      </c>
      <c r="L69" s="8"/>
    </row>
    <row r="70" spans="2:12" s="4" customFormat="1" x14ac:dyDescent="0.25">
      <c r="B70" s="23" t="s">
        <v>93</v>
      </c>
      <c r="C70" s="28">
        <f t="shared" si="7"/>
        <v>46142</v>
      </c>
      <c r="D70" s="23" t="s">
        <v>41</v>
      </c>
      <c r="E70" s="23" t="s">
        <v>42</v>
      </c>
      <c r="F70" s="29" t="s">
        <v>217</v>
      </c>
      <c r="G70" s="24">
        <v>247500</v>
      </c>
      <c r="H70" s="24">
        <v>247500</v>
      </c>
      <c r="I70" s="21">
        <f t="shared" si="3"/>
        <v>0</v>
      </c>
      <c r="J70" s="26">
        <v>46142</v>
      </c>
      <c r="K70" s="22" t="s">
        <v>11</v>
      </c>
      <c r="L70" s="8"/>
    </row>
    <row r="71" spans="2:12" s="4" customFormat="1" x14ac:dyDescent="0.25">
      <c r="B71" s="23" t="s">
        <v>134</v>
      </c>
      <c r="C71" s="28">
        <f t="shared" si="7"/>
        <v>46142</v>
      </c>
      <c r="D71" s="23" t="s">
        <v>37</v>
      </c>
      <c r="E71" s="23" t="s">
        <v>38</v>
      </c>
      <c r="F71" s="29" t="s">
        <v>217</v>
      </c>
      <c r="G71" s="24">
        <v>183125</v>
      </c>
      <c r="H71" s="24">
        <v>183125</v>
      </c>
      <c r="I71" s="21">
        <f t="shared" si="3"/>
        <v>0</v>
      </c>
      <c r="J71" s="26">
        <v>46142</v>
      </c>
      <c r="K71" s="22" t="s">
        <v>11</v>
      </c>
      <c r="L71" s="8"/>
    </row>
    <row r="72" spans="2:12" s="4" customFormat="1" x14ac:dyDescent="0.25">
      <c r="B72" s="23" t="s">
        <v>135</v>
      </c>
      <c r="C72" s="28">
        <f t="shared" si="7"/>
        <v>46142</v>
      </c>
      <c r="D72" s="23" t="s">
        <v>49</v>
      </c>
      <c r="E72" s="23" t="s">
        <v>50</v>
      </c>
      <c r="F72" s="29" t="s">
        <v>217</v>
      </c>
      <c r="G72" s="24">
        <v>183125</v>
      </c>
      <c r="H72" s="24">
        <v>183125</v>
      </c>
      <c r="I72" s="21">
        <f t="shared" si="3"/>
        <v>0</v>
      </c>
      <c r="J72" s="26">
        <v>46142</v>
      </c>
      <c r="K72" s="22" t="s">
        <v>11</v>
      </c>
      <c r="L72" s="8"/>
    </row>
    <row r="73" spans="2:12" s="4" customFormat="1" x14ac:dyDescent="0.25">
      <c r="B73" s="23" t="s">
        <v>136</v>
      </c>
      <c r="C73" s="28">
        <f t="shared" si="7"/>
        <v>46142</v>
      </c>
      <c r="D73" s="23" t="s">
        <v>35</v>
      </c>
      <c r="E73" s="23" t="s">
        <v>36</v>
      </c>
      <c r="F73" s="29" t="s">
        <v>217</v>
      </c>
      <c r="G73" s="24">
        <v>85250</v>
      </c>
      <c r="H73" s="24">
        <v>85250</v>
      </c>
      <c r="I73" s="21">
        <f t="shared" si="3"/>
        <v>0</v>
      </c>
      <c r="J73" s="26">
        <v>46142</v>
      </c>
      <c r="K73" s="22" t="s">
        <v>11</v>
      </c>
      <c r="L73" s="8"/>
    </row>
    <row r="74" spans="2:12" s="4" customFormat="1" x14ac:dyDescent="0.25">
      <c r="B74" s="23" t="s">
        <v>137</v>
      </c>
      <c r="C74" s="28">
        <f t="shared" si="7"/>
        <v>46142</v>
      </c>
      <c r="D74" s="23" t="s">
        <v>39</v>
      </c>
      <c r="E74" s="23" t="s">
        <v>40</v>
      </c>
      <c r="F74" s="29" t="s">
        <v>217</v>
      </c>
      <c r="G74" s="24">
        <v>52500</v>
      </c>
      <c r="H74" s="24">
        <v>52500</v>
      </c>
      <c r="I74" s="21">
        <f t="shared" si="3"/>
        <v>0</v>
      </c>
      <c r="J74" s="26">
        <v>46142</v>
      </c>
      <c r="K74" s="22" t="s">
        <v>11</v>
      </c>
      <c r="L74" s="8"/>
    </row>
    <row r="75" spans="2:12" s="4" customFormat="1" x14ac:dyDescent="0.25">
      <c r="B75" s="23" t="s">
        <v>137</v>
      </c>
      <c r="C75" s="28">
        <f t="shared" si="7"/>
        <v>46142</v>
      </c>
      <c r="D75" s="23" t="s">
        <v>47</v>
      </c>
      <c r="E75" s="23" t="s">
        <v>48</v>
      </c>
      <c r="F75" s="29" t="s">
        <v>217</v>
      </c>
      <c r="G75" s="24">
        <v>143750</v>
      </c>
      <c r="H75" s="24">
        <v>143750</v>
      </c>
      <c r="I75" s="21">
        <f t="shared" si="3"/>
        <v>0</v>
      </c>
      <c r="J75" s="26">
        <v>46142</v>
      </c>
      <c r="K75" s="22" t="s">
        <v>11</v>
      </c>
      <c r="L75" s="8"/>
    </row>
    <row r="76" spans="2:12" s="4" customFormat="1" x14ac:dyDescent="0.25">
      <c r="B76" s="23" t="s">
        <v>138</v>
      </c>
      <c r="C76" s="28">
        <f t="shared" si="7"/>
        <v>46142</v>
      </c>
      <c r="D76" s="23" t="s">
        <v>33</v>
      </c>
      <c r="E76" s="23" t="s">
        <v>34</v>
      </c>
      <c r="F76" s="29" t="s">
        <v>217</v>
      </c>
      <c r="G76" s="24">
        <v>87500</v>
      </c>
      <c r="H76" s="24">
        <v>87500</v>
      </c>
      <c r="I76" s="21">
        <f t="shared" si="3"/>
        <v>0</v>
      </c>
      <c r="J76" s="26">
        <v>46142</v>
      </c>
      <c r="K76" s="22" t="s">
        <v>11</v>
      </c>
      <c r="L76" s="8"/>
    </row>
    <row r="77" spans="2:12" s="4" customFormat="1" x14ac:dyDescent="0.25">
      <c r="B77" s="23" t="s">
        <v>139</v>
      </c>
      <c r="C77" s="28">
        <f t="shared" si="7"/>
        <v>46142</v>
      </c>
      <c r="D77" s="23" t="s">
        <v>22</v>
      </c>
      <c r="E77" s="23" t="s">
        <v>23</v>
      </c>
      <c r="F77" s="23" t="s">
        <v>219</v>
      </c>
      <c r="G77" s="24">
        <v>48381.71</v>
      </c>
      <c r="H77" s="24">
        <v>48381.71</v>
      </c>
      <c r="I77" s="21">
        <f t="shared" si="3"/>
        <v>0</v>
      </c>
      <c r="J77" s="26">
        <v>46142</v>
      </c>
      <c r="K77" s="22" t="s">
        <v>11</v>
      </c>
      <c r="L77" s="8"/>
    </row>
    <row r="78" spans="2:12" s="4" customFormat="1" x14ac:dyDescent="0.25">
      <c r="B78" s="23" t="s">
        <v>140</v>
      </c>
      <c r="C78" s="28">
        <f t="shared" si="7"/>
        <v>46142</v>
      </c>
      <c r="D78" s="23" t="s">
        <v>22</v>
      </c>
      <c r="E78" s="23" t="s">
        <v>23</v>
      </c>
      <c r="F78" s="23" t="s">
        <v>220</v>
      </c>
      <c r="G78" s="24">
        <v>108589.4</v>
      </c>
      <c r="H78" s="24">
        <v>108589.4</v>
      </c>
      <c r="I78" s="21">
        <f t="shared" si="3"/>
        <v>0</v>
      </c>
      <c r="J78" s="26">
        <v>46142</v>
      </c>
      <c r="K78" s="22" t="s">
        <v>11</v>
      </c>
      <c r="L78" s="8"/>
    </row>
    <row r="79" spans="2:12" s="4" customFormat="1" x14ac:dyDescent="0.25">
      <c r="B79" s="23" t="s">
        <v>141</v>
      </c>
      <c r="C79" s="28">
        <f t="shared" si="7"/>
        <v>46142</v>
      </c>
      <c r="D79" s="23" t="s">
        <v>22</v>
      </c>
      <c r="E79" s="23" t="s">
        <v>23</v>
      </c>
      <c r="F79" s="23" t="s">
        <v>221</v>
      </c>
      <c r="G79" s="24">
        <v>56500.17</v>
      </c>
      <c r="H79" s="24">
        <v>56500.17</v>
      </c>
      <c r="I79" s="21">
        <f t="shared" si="3"/>
        <v>0</v>
      </c>
      <c r="J79" s="26">
        <v>46142</v>
      </c>
      <c r="K79" s="22" t="s">
        <v>11</v>
      </c>
      <c r="L79" s="8"/>
    </row>
    <row r="80" spans="2:12" s="4" customFormat="1" x14ac:dyDescent="0.25">
      <c r="B80" s="23" t="s">
        <v>142</v>
      </c>
      <c r="C80" s="28">
        <f t="shared" si="7"/>
        <v>46142</v>
      </c>
      <c r="D80" s="23" t="s">
        <v>22</v>
      </c>
      <c r="E80" s="23" t="s">
        <v>23</v>
      </c>
      <c r="F80" s="23" t="s">
        <v>222</v>
      </c>
      <c r="G80" s="24">
        <v>23262.2</v>
      </c>
      <c r="H80" s="24">
        <v>23262.2</v>
      </c>
      <c r="I80" s="21">
        <f t="shared" si="3"/>
        <v>0</v>
      </c>
      <c r="J80" s="26">
        <v>46142</v>
      </c>
      <c r="K80" s="22" t="s">
        <v>11</v>
      </c>
      <c r="L80" s="8"/>
    </row>
    <row r="81" spans="1:14" s="4" customFormat="1" x14ac:dyDescent="0.25">
      <c r="B81" s="23" t="s">
        <v>143</v>
      </c>
      <c r="C81" s="28">
        <f t="shared" si="7"/>
        <v>46142</v>
      </c>
      <c r="D81" s="23" t="s">
        <v>22</v>
      </c>
      <c r="E81" s="23" t="s">
        <v>23</v>
      </c>
      <c r="F81" s="23" t="s">
        <v>223</v>
      </c>
      <c r="G81" s="24">
        <v>6141.85</v>
      </c>
      <c r="H81" s="24">
        <v>6141.85</v>
      </c>
      <c r="I81" s="21">
        <f t="shared" si="3"/>
        <v>0</v>
      </c>
      <c r="J81" s="26">
        <v>46142</v>
      </c>
      <c r="K81" s="22" t="s">
        <v>11</v>
      </c>
      <c r="L81" s="8"/>
    </row>
    <row r="82" spans="1:14" s="4" customFormat="1" x14ac:dyDescent="0.25">
      <c r="B82" s="23" t="s">
        <v>144</v>
      </c>
      <c r="C82" s="28">
        <f t="shared" si="7"/>
        <v>46142</v>
      </c>
      <c r="D82" s="23" t="s">
        <v>22</v>
      </c>
      <c r="E82" s="23" t="s">
        <v>23</v>
      </c>
      <c r="F82" s="23" t="s">
        <v>224</v>
      </c>
      <c r="G82" s="24">
        <v>3952</v>
      </c>
      <c r="H82" s="24">
        <v>3952</v>
      </c>
      <c r="I82" s="21">
        <f t="shared" si="3"/>
        <v>0</v>
      </c>
      <c r="J82" s="26">
        <v>46142</v>
      </c>
      <c r="K82" s="22" t="s">
        <v>11</v>
      </c>
      <c r="L82" s="8"/>
    </row>
    <row r="83" spans="1:14" s="4" customFormat="1" x14ac:dyDescent="0.25">
      <c r="B83" s="23" t="s">
        <v>145</v>
      </c>
      <c r="C83" s="28">
        <f t="shared" si="7"/>
        <v>46142</v>
      </c>
      <c r="D83" s="23" t="s">
        <v>78</v>
      </c>
      <c r="E83" s="23" t="s">
        <v>79</v>
      </c>
      <c r="F83" s="29" t="s">
        <v>217</v>
      </c>
      <c r="G83" s="24">
        <v>172500</v>
      </c>
      <c r="H83" s="24">
        <v>172500</v>
      </c>
      <c r="I83" s="21">
        <f t="shared" si="3"/>
        <v>0</v>
      </c>
      <c r="J83" s="26">
        <v>46142</v>
      </c>
      <c r="K83" s="22" t="s">
        <v>11</v>
      </c>
      <c r="L83" s="8"/>
    </row>
    <row r="84" spans="1:14" x14ac:dyDescent="0.25">
      <c r="B84" s="47"/>
      <c r="C84" s="47"/>
      <c r="D84" s="47"/>
      <c r="E84" s="47"/>
      <c r="F84" s="34"/>
      <c r="G84" s="35">
        <f>SUM(G10:G83)</f>
        <v>9626236.5399999972</v>
      </c>
      <c r="H84" s="35">
        <f>SUM(H10:H83)</f>
        <v>9626236.5399999972</v>
      </c>
      <c r="I84" s="36">
        <f>-H93</f>
        <v>0</v>
      </c>
      <c r="J84" s="37"/>
      <c r="K84" s="37"/>
      <c r="L84" s="9"/>
    </row>
    <row r="85" spans="1:14" x14ac:dyDescent="0.25">
      <c r="B85" s="15"/>
      <c r="C85" s="16"/>
      <c r="D85" s="16"/>
      <c r="E85" s="15"/>
      <c r="F85" s="15"/>
      <c r="G85" s="10"/>
      <c r="H85" s="11"/>
      <c r="I85" s="12"/>
      <c r="J85" s="12"/>
      <c r="K85" s="12"/>
      <c r="L85" s="9"/>
    </row>
    <row r="86" spans="1:14" s="5" customFormat="1" x14ac:dyDescent="0.25">
      <c r="B86" s="17"/>
      <c r="C86" s="18"/>
      <c r="D86" s="18"/>
      <c r="E86" s="19"/>
      <c r="F86" s="20"/>
      <c r="G86" s="13"/>
      <c r="H86" s="9"/>
      <c r="I86" s="14"/>
      <c r="J86" s="14"/>
      <c r="K86" s="14"/>
      <c r="L86" s="9"/>
    </row>
    <row r="87" spans="1:14" s="5" customFormat="1" x14ac:dyDescent="0.25">
      <c r="B87" s="17"/>
      <c r="C87" s="18"/>
      <c r="D87" s="18"/>
      <c r="E87" s="19"/>
      <c r="F87" s="20"/>
      <c r="G87" s="13"/>
      <c r="H87" s="9"/>
      <c r="I87" s="14"/>
      <c r="J87" s="14"/>
      <c r="K87" s="14"/>
      <c r="L87" s="9"/>
    </row>
    <row r="88" spans="1:14" s="5" customFormat="1" x14ac:dyDescent="0.25">
      <c r="B88" s="48" t="s">
        <v>25</v>
      </c>
      <c r="C88" s="48"/>
      <c r="D88" s="48"/>
      <c r="E88" s="48"/>
      <c r="F88" s="42" t="s">
        <v>225</v>
      </c>
      <c r="G88" s="42"/>
      <c r="H88" s="42"/>
      <c r="I88" s="42"/>
      <c r="J88" s="42"/>
      <c r="K88" s="42"/>
      <c r="L88" s="9"/>
    </row>
    <row r="89" spans="1:14" s="5" customFormat="1" x14ac:dyDescent="0.25">
      <c r="B89" s="40" t="s">
        <v>26</v>
      </c>
      <c r="C89" s="41"/>
      <c r="D89" s="41"/>
      <c r="E89" s="41"/>
      <c r="F89" s="43" t="s">
        <v>24</v>
      </c>
      <c r="G89" s="43"/>
      <c r="H89" s="43"/>
      <c r="I89" s="43"/>
      <c r="J89" s="43"/>
      <c r="K89" s="43"/>
      <c r="L89" s="9"/>
    </row>
    <row r="95" spans="1:14" s="5" customFormat="1" x14ac:dyDescent="0.25">
      <c r="A95" s="1"/>
      <c r="B95" s="6"/>
      <c r="E95" s="6"/>
      <c r="F95" s="1"/>
      <c r="G95" s="1"/>
      <c r="H95" s="1"/>
      <c r="L95" s="1"/>
      <c r="M95" s="1"/>
      <c r="N95" s="1"/>
    </row>
    <row r="96" spans="1:14" s="5" customFormat="1" x14ac:dyDescent="0.25">
      <c r="A96" s="1"/>
      <c r="B96" s="6"/>
      <c r="E96" s="6"/>
      <c r="F96" s="1"/>
      <c r="G96" s="1"/>
      <c r="H96" s="1"/>
      <c r="L96" s="1"/>
      <c r="M96" s="1"/>
      <c r="N96" s="1"/>
    </row>
    <row r="97" spans="1:14" s="5" customFormat="1" x14ac:dyDescent="0.25">
      <c r="A97" s="1"/>
      <c r="B97" s="6"/>
      <c r="E97" s="6"/>
      <c r="F97" s="1"/>
      <c r="G97" s="1"/>
      <c r="H97" s="1"/>
      <c r="L97" s="1"/>
      <c r="M97" s="1"/>
      <c r="N97" s="1"/>
    </row>
    <row r="98" spans="1:14" s="5" customFormat="1" x14ac:dyDescent="0.25">
      <c r="A98" s="1"/>
      <c r="B98" s="6"/>
      <c r="E98" s="6"/>
      <c r="F98" s="1"/>
      <c r="G98" s="1"/>
      <c r="H98" s="1"/>
      <c r="L98" s="1"/>
      <c r="M98" s="1"/>
      <c r="N98" s="1"/>
    </row>
    <row r="99" spans="1:14" s="5" customFormat="1" x14ac:dyDescent="0.25">
      <c r="A99" s="1"/>
      <c r="B99" s="6"/>
      <c r="E99" s="6"/>
      <c r="F99" s="1"/>
      <c r="G99" s="1"/>
      <c r="H99" s="1"/>
      <c r="L99" s="1"/>
      <c r="M99" s="1"/>
      <c r="N99" s="1"/>
    </row>
    <row r="100" spans="1:14" s="5" customFormat="1" x14ac:dyDescent="0.25">
      <c r="A100" s="1"/>
      <c r="B100" s="6"/>
      <c r="E100" s="6"/>
      <c r="F100" s="1"/>
      <c r="G100" s="1"/>
      <c r="H100" s="1"/>
      <c r="L100" s="1"/>
      <c r="M100" s="1"/>
      <c r="N100" s="1"/>
    </row>
    <row r="101" spans="1:14" s="5" customFormat="1" x14ac:dyDescent="0.25">
      <c r="A101" s="1"/>
      <c r="B101" s="6"/>
      <c r="E101" s="6"/>
      <c r="F101" s="1"/>
      <c r="G101" s="1"/>
      <c r="H101" s="1"/>
      <c r="L101" s="1"/>
      <c r="M101" s="1"/>
      <c r="N101" s="1"/>
    </row>
    <row r="102" spans="1:14" s="5" customFormat="1" x14ac:dyDescent="0.25">
      <c r="A102" s="1"/>
      <c r="B102" s="6"/>
      <c r="E102" s="6"/>
      <c r="F102" s="1"/>
      <c r="G102" s="1"/>
      <c r="H102" s="1"/>
      <c r="L102" s="1"/>
      <c r="M102" s="1"/>
      <c r="N102" s="1"/>
    </row>
    <row r="103" spans="1:14" s="5" customFormat="1" x14ac:dyDescent="0.25">
      <c r="A103" s="1"/>
      <c r="B103" s="6"/>
      <c r="E103" s="6"/>
      <c r="F103" s="1"/>
      <c r="G103" s="1"/>
      <c r="H103" s="1"/>
      <c r="L103" s="1"/>
      <c r="M103" s="1"/>
      <c r="N103" s="1"/>
    </row>
    <row r="104" spans="1:14" s="5" customFormat="1" x14ac:dyDescent="0.25">
      <c r="A104" s="1"/>
      <c r="B104" s="6"/>
      <c r="E104" s="6"/>
      <c r="F104" s="1"/>
      <c r="G104" s="1"/>
      <c r="H104" s="1"/>
      <c r="L104" s="1"/>
      <c r="M104" s="1"/>
      <c r="N104" s="1"/>
    </row>
    <row r="105" spans="1:14" s="5" customFormat="1" x14ac:dyDescent="0.25">
      <c r="A105" s="1"/>
      <c r="B105" s="6"/>
      <c r="E105" s="6"/>
      <c r="F105" s="1"/>
      <c r="G105" s="1"/>
      <c r="H105" s="1"/>
      <c r="L105" s="1"/>
      <c r="M105" s="1"/>
      <c r="N105" s="1"/>
    </row>
    <row r="106" spans="1:14" s="5" customFormat="1" x14ac:dyDescent="0.25">
      <c r="A106" s="1"/>
      <c r="B106" s="6"/>
      <c r="E106" s="6"/>
      <c r="F106" s="1"/>
      <c r="G106" s="1"/>
      <c r="H106" s="1"/>
      <c r="L106" s="1"/>
      <c r="M106" s="1"/>
      <c r="N106" s="1"/>
    </row>
    <row r="107" spans="1:14" s="5" customFormat="1" x14ac:dyDescent="0.25">
      <c r="A107" s="1"/>
      <c r="B107" s="6"/>
      <c r="E107" s="6"/>
      <c r="F107" s="1"/>
      <c r="G107" s="1"/>
      <c r="H107" s="1"/>
      <c r="L107" s="1"/>
      <c r="M107" s="1"/>
      <c r="N107" s="1"/>
    </row>
    <row r="108" spans="1:14" s="5" customFormat="1" x14ac:dyDescent="0.25">
      <c r="A108" s="1"/>
      <c r="B108" s="6"/>
      <c r="E108" s="6"/>
      <c r="F108" s="1"/>
      <c r="G108" s="1"/>
      <c r="H108" s="1"/>
      <c r="L108" s="1"/>
      <c r="M108" s="1"/>
      <c r="N108" s="1"/>
    </row>
    <row r="109" spans="1:14" s="5" customFormat="1" x14ac:dyDescent="0.25">
      <c r="A109" s="1"/>
      <c r="B109" s="6"/>
      <c r="E109" s="6"/>
      <c r="F109" s="1"/>
      <c r="G109" s="1"/>
      <c r="H109" s="1"/>
      <c r="L109" s="1"/>
      <c r="M109" s="1"/>
      <c r="N109" s="1"/>
    </row>
    <row r="110" spans="1:14" s="5" customFormat="1" x14ac:dyDescent="0.25">
      <c r="A110" s="1"/>
      <c r="B110" s="6"/>
      <c r="E110" s="6"/>
      <c r="F110" s="1"/>
      <c r="G110" s="1"/>
      <c r="H110" s="1"/>
      <c r="L110" s="1"/>
      <c r="M110" s="1"/>
      <c r="N110" s="1"/>
    </row>
    <row r="111" spans="1:14" s="5" customFormat="1" x14ac:dyDescent="0.25">
      <c r="A111" s="1"/>
      <c r="B111" s="6"/>
      <c r="E111" s="6"/>
      <c r="F111" s="1"/>
      <c r="G111" s="1"/>
      <c r="H111" s="1"/>
      <c r="L111" s="1"/>
      <c r="M111" s="1"/>
      <c r="N111" s="1"/>
    </row>
    <row r="112" spans="1:14" s="5" customFormat="1" x14ac:dyDescent="0.25">
      <c r="A112" s="1"/>
      <c r="B112" s="6"/>
      <c r="E112" s="6"/>
      <c r="F112" s="1"/>
      <c r="G112" s="1"/>
      <c r="H112" s="1"/>
      <c r="L112" s="1"/>
      <c r="M112" s="1"/>
      <c r="N112" s="1"/>
    </row>
    <row r="113" spans="1:14" s="5" customFormat="1" x14ac:dyDescent="0.25">
      <c r="A113" s="1"/>
      <c r="B113" s="6"/>
      <c r="E113" s="6"/>
      <c r="F113" s="1"/>
      <c r="G113" s="1"/>
      <c r="H113" s="1"/>
      <c r="L113" s="1"/>
      <c r="M113" s="1"/>
      <c r="N113" s="1"/>
    </row>
    <row r="114" spans="1:14" s="5" customFormat="1" x14ac:dyDescent="0.25">
      <c r="A114" s="1"/>
      <c r="B114" s="6"/>
      <c r="E114" s="6"/>
      <c r="F114" s="1"/>
      <c r="G114" s="1"/>
      <c r="H114" s="1"/>
      <c r="L114" s="1"/>
      <c r="M114" s="1"/>
      <c r="N114" s="1"/>
    </row>
    <row r="115" spans="1:14" s="5" customFormat="1" x14ac:dyDescent="0.25">
      <c r="A115" s="1"/>
      <c r="B115" s="6"/>
      <c r="E115" s="6"/>
      <c r="F115" s="1"/>
      <c r="G115" s="1"/>
      <c r="H115" s="1"/>
      <c r="L115" s="1"/>
      <c r="M115" s="1"/>
      <c r="N115" s="1"/>
    </row>
    <row r="116" spans="1:14" s="5" customFormat="1" x14ac:dyDescent="0.25">
      <c r="A116" s="1"/>
      <c r="B116" s="6"/>
      <c r="E116" s="6"/>
      <c r="F116" s="1"/>
      <c r="G116" s="1"/>
      <c r="H116" s="1"/>
      <c r="L116" s="1"/>
      <c r="M116" s="1"/>
      <c r="N116" s="1"/>
    </row>
    <row r="117" spans="1:14" s="5" customFormat="1" x14ac:dyDescent="0.25">
      <c r="A117" s="1"/>
      <c r="B117" s="6"/>
      <c r="E117" s="6"/>
      <c r="F117" s="1"/>
      <c r="G117" s="1"/>
      <c r="H117" s="1"/>
      <c r="L117" s="1"/>
      <c r="M117" s="1"/>
      <c r="N117" s="1"/>
    </row>
    <row r="118" spans="1:14" s="5" customFormat="1" x14ac:dyDescent="0.25">
      <c r="A118" s="1"/>
      <c r="B118" s="6"/>
      <c r="E118" s="6"/>
      <c r="F118" s="1"/>
      <c r="G118" s="1"/>
      <c r="H118" s="1"/>
      <c r="L118" s="1"/>
      <c r="M118" s="1"/>
      <c r="N118" s="1"/>
    </row>
    <row r="119" spans="1:14" s="5" customFormat="1" x14ac:dyDescent="0.25">
      <c r="A119" s="1"/>
      <c r="B119" s="6"/>
      <c r="E119" s="6"/>
      <c r="F119" s="1"/>
      <c r="G119" s="1"/>
      <c r="H119" s="1"/>
      <c r="L119" s="1"/>
      <c r="M119" s="1"/>
      <c r="N119" s="1"/>
    </row>
    <row r="120" spans="1:14" s="5" customFormat="1" x14ac:dyDescent="0.25">
      <c r="A120" s="1"/>
      <c r="B120" s="6"/>
      <c r="E120" s="6"/>
      <c r="F120" s="1"/>
      <c r="G120" s="1"/>
      <c r="H120" s="1"/>
      <c r="L120" s="1"/>
      <c r="M120" s="1"/>
      <c r="N120" s="1"/>
    </row>
    <row r="121" spans="1:14" s="5" customFormat="1" x14ac:dyDescent="0.25">
      <c r="A121" s="1"/>
      <c r="B121" s="6"/>
      <c r="E121" s="6"/>
      <c r="F121" s="1"/>
      <c r="G121" s="1"/>
      <c r="H121" s="1"/>
      <c r="L121" s="1"/>
      <c r="M121" s="1"/>
      <c r="N121" s="1"/>
    </row>
    <row r="122" spans="1:14" s="5" customFormat="1" x14ac:dyDescent="0.25">
      <c r="A122" s="1"/>
      <c r="B122" s="6"/>
      <c r="E122" s="6"/>
      <c r="F122" s="1"/>
      <c r="G122" s="1"/>
      <c r="H122" s="1"/>
      <c r="L122" s="1"/>
      <c r="M122" s="1"/>
      <c r="N122" s="1"/>
    </row>
    <row r="123" spans="1:14" s="5" customFormat="1" x14ac:dyDescent="0.25">
      <c r="A123" s="1"/>
      <c r="B123" s="6"/>
      <c r="E123" s="6"/>
      <c r="F123" s="1"/>
      <c r="G123" s="1"/>
      <c r="H123" s="1"/>
      <c r="L123" s="1"/>
      <c r="M123" s="1"/>
      <c r="N123" s="1"/>
    </row>
    <row r="124" spans="1:14" s="5" customFormat="1" x14ac:dyDescent="0.25">
      <c r="A124" s="1"/>
      <c r="B124" s="6"/>
      <c r="E124" s="6"/>
      <c r="F124" s="1"/>
      <c r="G124" s="1"/>
      <c r="H124" s="1"/>
      <c r="L124" s="1"/>
      <c r="M124" s="1"/>
      <c r="N124" s="1"/>
    </row>
    <row r="125" spans="1:14" s="5" customFormat="1" x14ac:dyDescent="0.25">
      <c r="A125" s="1"/>
      <c r="B125" s="6"/>
      <c r="E125" s="6"/>
      <c r="F125" s="1"/>
      <c r="G125" s="1"/>
      <c r="H125" s="1"/>
      <c r="L125" s="1"/>
      <c r="M125" s="1"/>
      <c r="N125" s="1"/>
    </row>
    <row r="126" spans="1:14" s="5" customFormat="1" x14ac:dyDescent="0.25">
      <c r="A126" s="1"/>
      <c r="B126" s="6"/>
      <c r="E126" s="6"/>
      <c r="F126" s="1"/>
      <c r="G126" s="1"/>
      <c r="H126" s="1"/>
      <c r="L126" s="1"/>
      <c r="M126" s="1"/>
      <c r="N126" s="1"/>
    </row>
  </sheetData>
  <sortState ref="B12:K121">
    <sortCondition ref="C12:C121"/>
  </sortState>
  <mergeCells count="8">
    <mergeCell ref="B89:E89"/>
    <mergeCell ref="F88:K88"/>
    <mergeCell ref="F89:K89"/>
    <mergeCell ref="B6:K6"/>
    <mergeCell ref="B7:K7"/>
    <mergeCell ref="B8:K8"/>
    <mergeCell ref="B84:E84"/>
    <mergeCell ref="B88:E88"/>
  </mergeCells>
  <pageMargins left="0.17" right="0.23" top="0.5" bottom="0.75" header="0.3" footer="0.3"/>
  <pageSetup scale="80" fitToHeight="0" orientation="landscape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04E2B479DFD448AE0C9C92805B4070" ma:contentTypeVersion="14" ma:contentTypeDescription="Crear nuevo documento." ma:contentTypeScope="" ma:versionID="17625a74c634b4b002043d60f954cfca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00c5a2466782b34c2fccff97e3d24598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6661a8-6b6f-41a5-9176-af896bd51a08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8CB1F7FB-A8BF-4D4E-BCCA-FC183474C5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FEC60A-DB8F-4A31-9509-16795FF2F433}"/>
</file>

<file path=customXml/itemProps3.xml><?xml version="1.0" encoding="utf-8"?>
<ds:datastoreItem xmlns:ds="http://schemas.openxmlformats.org/officeDocument/2006/customXml" ds:itemID="{F4533E27-82C0-4BCC-B5A1-3C821C2F0BC5}">
  <ds:schemaRefs>
    <ds:schemaRef ds:uri="8dedfef6-c5ba-4a3e-af87-6a55fe944720"/>
    <ds:schemaRef ds:uri="da0356f3-83b3-42db-a4ea-d0e11b8bbdec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ABRIL 2026</vt:lpstr>
      <vt:lpstr>'ABRIL 2026'!Print_Area</vt:lpstr>
      <vt:lpstr>'ABRIL 2026'!Print_Titles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Rivera</dc:creator>
  <cp:lastModifiedBy>Victor Ferreras</cp:lastModifiedBy>
  <cp:lastPrinted>2026-05-13T17:29:06Z</cp:lastPrinted>
  <dcterms:created xsi:type="dcterms:W3CDTF">2023-05-10T12:41:08Z</dcterms:created>
  <dcterms:modified xsi:type="dcterms:W3CDTF">2026-05-13T17:46:26Z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