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is.ramirez\OneDrive - cnss.gob.do\Desktop\INFORME SUPLIDORES\2026\"/>
    </mc:Choice>
  </mc:AlternateContent>
  <bookViews>
    <workbookView xWindow="0" yWindow="3000" windowWidth="19050" windowHeight="8910"/>
  </bookViews>
  <sheets>
    <sheet name="JUNIO 2026" sheetId="1" r:id="rId1"/>
  </sheets>
  <definedNames>
    <definedName name="_xlnm._FilterDatabase" localSheetId="0" hidden="1">'JUNIO 2026'!$A$9:$N$9</definedName>
    <definedName name="_xlnm.Print_Area" localSheetId="0">'JUNIO 2026'!$B$1:$K$94</definedName>
    <definedName name="_xlnm.Print_Titles" localSheetId="0">'JUNIO 2026'!$1:$9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G8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9" i="1"/>
  <c r="I80" i="1"/>
  <c r="I81" i="1"/>
  <c r="I82" i="1"/>
  <c r="I83" i="1"/>
  <c r="I84" i="1"/>
  <c r="I85" i="1"/>
  <c r="I86" i="1"/>
  <c r="I87" i="1"/>
  <c r="I88" i="1"/>
  <c r="I22" i="1" l="1"/>
  <c r="I21" i="1"/>
  <c r="I20" i="1"/>
  <c r="I19" i="1"/>
  <c r="I18" i="1"/>
  <c r="I17" i="1"/>
  <c r="I89" i="1" l="1"/>
  <c r="I13" i="1" l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<sst xmlns="http://schemas.openxmlformats.org/spreadsheetml/2006/main" count="491" uniqueCount="245">
  <si>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</si>
  <si>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</si>
  <si>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</si>
  <si>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</si>
  <si>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</si>
  <si>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</si>
  <si>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</si>
  <si>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</si>
  <si>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</si>
  <si>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</si>
  <si>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</si>
  <si>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</si>
  <si>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EDESUR DOMINICANA,S.A</t>
  </si>
  <si>
    <t>101821248</t>
  </si>
  <si>
    <t>RNC/CED.</t>
  </si>
  <si>
    <t>101069912</t>
  </si>
  <si>
    <t>MAPFRE BHD COMPAÑIA DE SEGUROS,S.A</t>
  </si>
  <si>
    <t>INVERSIONES SIURANA,SRL</t>
  </si>
  <si>
    <t>Director Financiero</t>
  </si>
  <si>
    <t>Idalia Evangelista Mejía</t>
  </si>
  <si>
    <t>Encargada Dpto. de Contabilidad</t>
  </si>
  <si>
    <t>00100029503</t>
  </si>
  <si>
    <t>BRUNO E.CALDERON TRONCOSO</t>
  </si>
  <si>
    <t>401516454</t>
  </si>
  <si>
    <t>SEGURO NACIONAL DE SALUD</t>
  </si>
  <si>
    <t>101019921</t>
  </si>
  <si>
    <t>CENTRO CUESTA NACIONAL,SAS</t>
  </si>
  <si>
    <t>130582548</t>
  </si>
  <si>
    <t>OROX INVERSIONES,SRL</t>
  </si>
  <si>
    <t>SERVICIO DE CATERING</t>
  </si>
  <si>
    <t>101503939</t>
  </si>
  <si>
    <t>AGUA PLANETA AZUL,S.A</t>
  </si>
  <si>
    <t>101831936</t>
  </si>
  <si>
    <t>NEXT DOMINICANA S.A</t>
  </si>
  <si>
    <t>B1500000001</t>
  </si>
  <si>
    <t>E450000000001</t>
  </si>
  <si>
    <t>101663741</t>
  </si>
  <si>
    <t>132075366</t>
  </si>
  <si>
    <t>416000089</t>
  </si>
  <si>
    <t>EMPRESAS LAUREL SRL</t>
  </si>
  <si>
    <t>EXPERT CLEANER SQE,SRL</t>
  </si>
  <si>
    <t>AYUNTAMIENTO MUNICIPAL DE AZUA</t>
  </si>
  <si>
    <t>Ariel Fernández</t>
  </si>
  <si>
    <t>E450000005940</t>
  </si>
  <si>
    <t>402002364</t>
  </si>
  <si>
    <t>AYUNTAMIENTO MUNICIPIO DE SANTIAGO</t>
  </si>
  <si>
    <t>401007479</t>
  </si>
  <si>
    <t>AYUNTAMIENTO DEL DISTRITO NACIONAL</t>
  </si>
  <si>
    <t>SFS COMPLEMENT.MAY/2026</t>
  </si>
  <si>
    <t>402006238</t>
  </si>
  <si>
    <t>CORAASAN</t>
  </si>
  <si>
    <t>00110201621</t>
  </si>
  <si>
    <t>ELSIE MIGUELINA MINAYA LAUREANO</t>
  </si>
  <si>
    <t>00101855021</t>
  </si>
  <si>
    <t>FABIO REYES GARCIA</t>
  </si>
  <si>
    <t>05600605306</t>
  </si>
  <si>
    <t>JOSE J. FERNANDEZ DELGADO</t>
  </si>
  <si>
    <t>131388264</t>
  </si>
  <si>
    <t>401007452</t>
  </si>
  <si>
    <t>INAPA</t>
  </si>
  <si>
    <t>SERVICIO DE CAPACITACION</t>
  </si>
  <si>
    <t>04700024807</t>
  </si>
  <si>
    <t>RAFAELINA M. CONCEPCION LANTIGUA</t>
  </si>
  <si>
    <t>04700000724</t>
  </si>
  <si>
    <t>MARCEL ALEXIS JOSE BACO ERO</t>
  </si>
  <si>
    <t>EVAL. DICTAMEN Y MOVILIDAD,ABR/26</t>
  </si>
  <si>
    <t>Informe mensual de Pagos a suplidores al 30 de junio 2026</t>
  </si>
  <si>
    <t>B1500000232</t>
  </si>
  <si>
    <t>B1500000325</t>
  </si>
  <si>
    <t>B1500000430</t>
  </si>
  <si>
    <t>B1500000107</t>
  </si>
  <si>
    <t>B1500000197</t>
  </si>
  <si>
    <t>B1500000196</t>
  </si>
  <si>
    <t>B1500000210</t>
  </si>
  <si>
    <t>B1500000113</t>
  </si>
  <si>
    <t>B1500000169</t>
  </si>
  <si>
    <t>B1500000527</t>
  </si>
  <si>
    <t>E450000016391</t>
  </si>
  <si>
    <t>B1500000366</t>
  </si>
  <si>
    <t>B1500000002</t>
  </si>
  <si>
    <t>E450000000005</t>
  </si>
  <si>
    <t>B1500004640</t>
  </si>
  <si>
    <t>B1500004641</t>
  </si>
  <si>
    <t>B1500004643</t>
  </si>
  <si>
    <t>B1500000396</t>
  </si>
  <si>
    <t>B1500000482</t>
  </si>
  <si>
    <t>B1500000313</t>
  </si>
  <si>
    <t>E450000000002</t>
  </si>
  <si>
    <t>B1500000551</t>
  </si>
  <si>
    <t>E450000027564</t>
  </si>
  <si>
    <t>E450000027565</t>
  </si>
  <si>
    <t>E450000016530</t>
  </si>
  <si>
    <t>E450000144391</t>
  </si>
  <si>
    <t>E450000143935</t>
  </si>
  <si>
    <t>E450000144420</t>
  </si>
  <si>
    <t>E450000143956</t>
  </si>
  <si>
    <t>E450000144688</t>
  </si>
  <si>
    <t>E450000144715</t>
  </si>
  <si>
    <t>B1500000070</t>
  </si>
  <si>
    <t>CNSS-DA-11-26</t>
  </si>
  <si>
    <t>E450000115928</t>
  </si>
  <si>
    <t>E450000115929</t>
  </si>
  <si>
    <t>E450000115930</t>
  </si>
  <si>
    <t>E450000115931</t>
  </si>
  <si>
    <t>E450000115932</t>
  </si>
  <si>
    <t>E450000000530</t>
  </si>
  <si>
    <t>E450000024693</t>
  </si>
  <si>
    <t>E450000000004</t>
  </si>
  <si>
    <t>B1500000170</t>
  </si>
  <si>
    <t>E450000030539</t>
  </si>
  <si>
    <t>E450000029352</t>
  </si>
  <si>
    <t>E450000031452</t>
  </si>
  <si>
    <t>E450000031453</t>
  </si>
  <si>
    <t>B1500045237</t>
  </si>
  <si>
    <t>B1500000234</t>
  </si>
  <si>
    <t>E450005003998</t>
  </si>
  <si>
    <t>E450000000412</t>
  </si>
  <si>
    <t>E450000000016</t>
  </si>
  <si>
    <t>E450000000633</t>
  </si>
  <si>
    <t>E450000000637</t>
  </si>
  <si>
    <t>E450000000638</t>
  </si>
  <si>
    <t>E450000000641</t>
  </si>
  <si>
    <t>E450000000642</t>
  </si>
  <si>
    <t>E450000000643</t>
  </si>
  <si>
    <t>E450000000647</t>
  </si>
  <si>
    <t>B1500000235</t>
  </si>
  <si>
    <t>E450000001135</t>
  </si>
  <si>
    <t>B1500009254</t>
  </si>
  <si>
    <t>B1500075047</t>
  </si>
  <si>
    <t>B1500001661</t>
  </si>
  <si>
    <t>E450000000634</t>
  </si>
  <si>
    <t>E450000008519</t>
  </si>
  <si>
    <t>B1500000233</t>
  </si>
  <si>
    <t>B1500001709</t>
  </si>
  <si>
    <t>E450000002155</t>
  </si>
  <si>
    <t>CNSS-DA-265-26</t>
  </si>
  <si>
    <t>B1500000096</t>
  </si>
  <si>
    <t>B1500000040</t>
  </si>
  <si>
    <t>E450000001394</t>
  </si>
  <si>
    <t>E450000017216</t>
  </si>
  <si>
    <t>B1500000172</t>
  </si>
  <si>
    <t>03100325053</t>
  </si>
  <si>
    <t>03100663073</t>
  </si>
  <si>
    <t>00200492171</t>
  </si>
  <si>
    <t>00105716955</t>
  </si>
  <si>
    <t>01200077103</t>
  </si>
  <si>
    <t>00108260621</t>
  </si>
  <si>
    <t>130432899</t>
  </si>
  <si>
    <t>101863706</t>
  </si>
  <si>
    <t>01000067890</t>
  </si>
  <si>
    <t>01800092007</t>
  </si>
  <si>
    <t>00101920924</t>
  </si>
  <si>
    <t>101045299</t>
  </si>
  <si>
    <t>131789732</t>
  </si>
  <si>
    <t>132118928</t>
  </si>
  <si>
    <t>401037272</t>
  </si>
  <si>
    <t>101001577</t>
  </si>
  <si>
    <t>00109708941</t>
  </si>
  <si>
    <t>131087728</t>
  </si>
  <si>
    <t>00107963597</t>
  </si>
  <si>
    <t>101619262</t>
  </si>
  <si>
    <t>101014334</t>
  </si>
  <si>
    <t>401510472</t>
  </si>
  <si>
    <t>133216851</t>
  </si>
  <si>
    <t>132310004</t>
  </si>
  <si>
    <t>101098376</t>
  </si>
  <si>
    <t>ALEJANDRA DEL CARMEN ANIDO HERRERA</t>
  </si>
  <si>
    <t>CARMEN ROSA PERALTA</t>
  </si>
  <si>
    <t>VIOLETA LUNA</t>
  </si>
  <si>
    <t>YOCASTA FERNANDEZ JAVIER</t>
  </si>
  <si>
    <t>ASISTENCIA CT/SISARIL,ABR/26</t>
  </si>
  <si>
    <t>RITA ELENA OGANDO SANTOS</t>
  </si>
  <si>
    <t>ADALGIZA OLIVIER RAVELO</t>
  </si>
  <si>
    <t>MR NETWORKING,S.R.L</t>
  </si>
  <si>
    <t>SERVICIO INTERNET,MAYO/26</t>
  </si>
  <si>
    <t>COMPRA ALIMENTOS Y BEBIDAS</t>
  </si>
  <si>
    <t>SERV. FUMIGACION MES DE MAY/26</t>
  </si>
  <si>
    <t>JARDIN ILUSIONES, SRL</t>
  </si>
  <si>
    <t>ARREGLOS FLORALES</t>
  </si>
  <si>
    <t>RAQUEL M. BARRANCO VENTURA</t>
  </si>
  <si>
    <t>LUZ CELESTE PEREZ LABOURT</t>
  </si>
  <si>
    <t>YRIS ESTELA ALMANZAR BETANCES</t>
  </si>
  <si>
    <t>GABO,SRL</t>
  </si>
  <si>
    <t>ALQUILER MES DE MAYO 2026</t>
  </si>
  <si>
    <t>CANO ACADEMY,SRL</t>
  </si>
  <si>
    <t>THIMONT MULTISERVICES,SRL</t>
  </si>
  <si>
    <t>COMPRA UTILES DE COCINA Y MATERIALES DE OFICINA</t>
  </si>
  <si>
    <t>CAASD</t>
  </si>
  <si>
    <t>AGUA Y ALCANT. ABR/2026</t>
  </si>
  <si>
    <t>AGUA DE POZO,ABR/2026</t>
  </si>
  <si>
    <t>COMPRA ALIMENTOS Y BEBIDAS PARA USO EN CNSS</t>
  </si>
  <si>
    <t>COMPAÑIA DOM.DE TELEFONOS,S.A</t>
  </si>
  <si>
    <t>SUAMARIA CNSS, MAYO 2026</t>
  </si>
  <si>
    <t>FLOTA COLABORADORES,MAY/26</t>
  </si>
  <si>
    <t>CENTRAL CGCNSS, MAY/2026</t>
  </si>
  <si>
    <t>INTERNET Y TEL. CGCNSS, MAY/26</t>
  </si>
  <si>
    <t>INTERNET CGCNSS,MAYO 2026</t>
  </si>
  <si>
    <t>INTERNET GG CNSS,MAYO 2026</t>
  </si>
  <si>
    <t>ERIC JULIO SIMO SIMO</t>
  </si>
  <si>
    <t>CORRECCION ESTILO MEMORIA CNSS</t>
  </si>
  <si>
    <t>DEPOSITO ALQUILER LOCAL CMN-0</t>
  </si>
  <si>
    <t>AREA COMUNES,06/04-05/06</t>
  </si>
  <si>
    <t>OFICINAS CUMBRE,18/04-19/05</t>
  </si>
  <si>
    <t>OCINAS CNSS,06/04-05/05/2026</t>
  </si>
  <si>
    <t>OFICINAS CMN-0,06/04-05/05/202</t>
  </si>
  <si>
    <t>OFICINA CMR-I,09/04-09/05-2026</t>
  </si>
  <si>
    <t>SEGURO VIDA EMPL. JUN/2026</t>
  </si>
  <si>
    <t>COMPRA AGUA,08/05/2026</t>
  </si>
  <si>
    <t>ABREU FAST PRINT,SRL</t>
  </si>
  <si>
    <t>COMPRA CARPETAS EN PIEL C/LOGO</t>
  </si>
  <si>
    <t>ASIST. CTD/SIPEN,ABR/2026</t>
  </si>
  <si>
    <t>AGUA Y ALCANT.MAY/2026</t>
  </si>
  <si>
    <t>AGUA DE POZO, MAY/2026</t>
  </si>
  <si>
    <t>AGUA Y ALCANT.JUN/2026</t>
  </si>
  <si>
    <t>AGUA DE POZO,JUN/2026</t>
  </si>
  <si>
    <t>AGUA Y ALCANT.CMR-II,MAY/26</t>
  </si>
  <si>
    <t>MARINO ENRIQUE SANCHEZ JIMENEZ</t>
  </si>
  <si>
    <t>MANT. CONDESADORA DE AIRE</t>
  </si>
  <si>
    <t>COMPRA TIKETS DE COMBUSTIBLES</t>
  </si>
  <si>
    <t>ALMUERZO COLABORAD.MAY/26</t>
  </si>
  <si>
    <t>LIMPIEZA POZO SEPTICO Y CISTER</t>
  </si>
  <si>
    <t>SERVICIO DE CTARING</t>
  </si>
  <si>
    <t>SERVICIO DE CATRING</t>
  </si>
  <si>
    <t>SERVICIO D ECATERING</t>
  </si>
  <si>
    <t>MANT. PREVENTIVO AIRE ACONDICIONADO</t>
  </si>
  <si>
    <t>GRUPO DIARIO LIBRE, S A</t>
  </si>
  <si>
    <t>ESPACIO PAGADO</t>
  </si>
  <si>
    <t>RECOGIDA BASURA CMR-II,JUN/26</t>
  </si>
  <si>
    <t>RECOG. BASURA TORRE SS.JUN/26</t>
  </si>
  <si>
    <t>RECOG.BASURA CMR-I,MAY/26</t>
  </si>
  <si>
    <t>AGUA Y ALCANT.CMR-I,MAY/26</t>
  </si>
  <si>
    <t>EVAL.DICTAMEN Y MOVILIDAD,MAY/26</t>
  </si>
  <si>
    <t>RECOGIDA BASURA CMR-I,JUN/26</t>
  </si>
  <si>
    <t>EDITORA LISTIN DIARIO,C.POR A.</t>
  </si>
  <si>
    <t>OFICINA DE COORDINACION PRESIDENCIAL</t>
  </si>
  <si>
    <t>BOLETO Y SEGURO DE VIDA P/ COLABORADORA CNSS</t>
  </si>
  <si>
    <t>NJZ MEDIA PRO, SRL</t>
  </si>
  <si>
    <t>SERV. ANIMACION SEMANA SS</t>
  </si>
  <si>
    <t>ALQ. LOCAL CMN-O, JUN/226</t>
  </si>
  <si>
    <t>D MELO CIPRIAN COMERCIAL,SRL</t>
  </si>
  <si>
    <t>KIT PARA OBSEQUIOS</t>
  </si>
  <si>
    <t>EDITORA HOY, S.A.S</t>
  </si>
  <si>
    <t>COMPRA ALIMENTOS P/CNSS</t>
  </si>
  <si>
    <t>ASIST.CTD/SIPEN,MAR.Y ABR/2026</t>
  </si>
  <si>
    <t>31-06-2026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</si>
</sst>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2" borderId="2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2" borderId="2" xfId="2" applyFont="1" applyFill="1" applyBorder="1" applyAlignment="1">
      <alignment vertical="center"/>
    </xf>
    <xf numFmtId="39" fontId="6" fillId="2" borderId="2" xfId="2" applyNumberFormat="1" applyFont="1" applyFill="1" applyBorder="1"/>
    <xf numFmtId="43" fontId="7" fillId="2" borderId="2" xfId="1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3" xfId="0" applyFill="1" applyBorder="1" applyAlignment="1">
      <alignment vertical="center"/>
    </xf>
    <xf numFmtId="14" fontId="9" fillId="0" borderId="2" xfId="0" applyNumberFormat="1" applyFont="1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3" xfId="0" applyNumberFormat="1" applyFill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31"/>
  <sheetViews>
    <sheetView showGridLines="0" tabSelected="1" view="pageBreakPreview" zoomScaleNormal="112" zoomScaleSheetLayoutView="100" workbookViewId="0">
      <selection activeCell="H91" sqref="H91"/>
    </sheetView>
  </sheetViews>
  <sheetFormatPr baseColWidth="10" defaultRowHeight="15" x14ac:dyDescent="0.25"/>
  <cols>
    <col min="1" max="1" width="3" style="1" customWidth="1"/>
    <col min="2" max="2" width="15.28515625" style="6" bestFit="1" customWidth="1"/>
    <col min="3" max="3" width="8.42578125" style="5" bestFit="1" customWidth="1"/>
    <col min="4" max="4" width="12" style="5" bestFit="1" customWidth="1"/>
    <col min="5" max="5" width="42.140625" style="6" customWidth="1"/>
    <col min="6" max="6" width="35.85546875" style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1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2"/>
    </row>
    <row r="7" spans="2:12" x14ac:dyDescent="0.25">
      <c r="B7" s="42" t="s">
        <v>66</v>
      </c>
      <c r="C7" s="42"/>
      <c r="D7" s="42"/>
      <c r="E7" s="42"/>
      <c r="F7" s="42"/>
      <c r="G7" s="42"/>
      <c r="H7" s="42"/>
      <c r="I7" s="42"/>
      <c r="J7" s="42"/>
      <c r="K7" s="42"/>
    </row>
    <row r="8" spans="2:12" x14ac:dyDescent="0.25">
      <c r="B8" s="43" t="s">
        <v>1</v>
      </c>
      <c r="C8" s="43"/>
      <c r="D8" s="43"/>
      <c r="E8" s="43"/>
      <c r="F8" s="43"/>
      <c r="G8" s="43"/>
      <c r="H8" s="43"/>
      <c r="I8" s="43"/>
      <c r="J8" s="43"/>
      <c r="K8" s="43"/>
    </row>
    <row r="9" spans="2:12" s="3" customFormat="1" ht="30" x14ac:dyDescent="0.25">
      <c r="B9" s="29" t="s">
        <v>2</v>
      </c>
      <c r="C9" s="30" t="s">
        <v>3</v>
      </c>
      <c r="D9" s="31" t="s">
        <v>14</v>
      </c>
      <c r="E9" s="29" t="s">
        <v>4</v>
      </c>
      <c r="F9" s="29" t="s">
        <v>5</v>
      </c>
      <c r="G9" s="32" t="s">
        <v>6</v>
      </c>
      <c r="H9" s="32" t="s">
        <v>7</v>
      </c>
      <c r="I9" s="30" t="s">
        <v>8</v>
      </c>
      <c r="J9" s="30" t="s">
        <v>9</v>
      </c>
      <c r="K9" s="30" t="s">
        <v>10</v>
      </c>
      <c r="L9" s="7"/>
    </row>
    <row r="10" spans="2:12" s="4" customFormat="1" x14ac:dyDescent="0.25">
      <c r="B10" s="23" t="s">
        <v>67</v>
      </c>
      <c r="C10" s="28">
        <f t="shared" ref="C10:C20" si="0">DATE(2026,6,1)</f>
        <v>46174</v>
      </c>
      <c r="D10" s="23" t="s">
        <v>53</v>
      </c>
      <c r="E10" s="23" t="s">
        <v>54</v>
      </c>
      <c r="F10" s="23" t="s">
        <v>65</v>
      </c>
      <c r="G10" s="24">
        <v>177500</v>
      </c>
      <c r="H10" s="24">
        <v>177500</v>
      </c>
      <c r="I10" s="25">
        <f>+G10-H10</f>
        <v>0</v>
      </c>
      <c r="J10" s="26" t="s">
        <v>244</v>
      </c>
      <c r="K10" s="27" t="s">
        <v>11</v>
      </c>
      <c r="L10" s="8"/>
    </row>
    <row r="11" spans="2:12" s="4" customFormat="1" x14ac:dyDescent="0.25">
      <c r="B11" s="23" t="s">
        <v>35</v>
      </c>
      <c r="C11" s="28">
        <f t="shared" si="0"/>
        <v>46174</v>
      </c>
      <c r="D11" s="23" t="s">
        <v>141</v>
      </c>
      <c r="E11" s="23" t="s">
        <v>166</v>
      </c>
      <c r="F11" s="23" t="s">
        <v>65</v>
      </c>
      <c r="G11" s="24">
        <v>80000</v>
      </c>
      <c r="H11" s="24">
        <v>80000</v>
      </c>
      <c r="I11" s="21">
        <f>+G11-H11</f>
        <v>0</v>
      </c>
      <c r="J11" s="26" t="s">
        <v>244</v>
      </c>
      <c r="K11" s="22" t="s">
        <v>11</v>
      </c>
      <c r="L11" s="8"/>
    </row>
    <row r="12" spans="2:12" s="4" customFormat="1" x14ac:dyDescent="0.25">
      <c r="B12" s="23" t="s">
        <v>68</v>
      </c>
      <c r="C12" s="28">
        <f t="shared" si="0"/>
        <v>46174</v>
      </c>
      <c r="D12" s="23" t="s">
        <v>55</v>
      </c>
      <c r="E12" s="23" t="s">
        <v>56</v>
      </c>
      <c r="F12" s="23" t="s">
        <v>65</v>
      </c>
      <c r="G12" s="24">
        <v>143500</v>
      </c>
      <c r="H12" s="24">
        <v>143500</v>
      </c>
      <c r="I12" s="21">
        <f t="shared" ref="I12:I16" si="1">+G12-H12</f>
        <v>0</v>
      </c>
      <c r="J12" s="26" t="s">
        <v>244</v>
      </c>
      <c r="K12" s="22" t="s">
        <v>11</v>
      </c>
      <c r="L12" s="8"/>
    </row>
    <row r="13" spans="2:12" s="4" customFormat="1" x14ac:dyDescent="0.25">
      <c r="B13" s="23" t="s">
        <v>69</v>
      </c>
      <c r="C13" s="28">
        <f t="shared" si="0"/>
        <v>46174</v>
      </c>
      <c r="D13" s="23" t="s">
        <v>142</v>
      </c>
      <c r="E13" s="23" t="s">
        <v>167</v>
      </c>
      <c r="F13" s="23" t="s">
        <v>65</v>
      </c>
      <c r="G13" s="24">
        <v>131250</v>
      </c>
      <c r="H13" s="24">
        <v>131250</v>
      </c>
      <c r="I13" s="21">
        <f t="shared" si="1"/>
        <v>0</v>
      </c>
      <c r="J13" s="26" t="s">
        <v>244</v>
      </c>
      <c r="K13" s="27" t="s">
        <v>11</v>
      </c>
      <c r="L13" s="8"/>
    </row>
    <row r="14" spans="2:12" s="4" customFormat="1" x14ac:dyDescent="0.25">
      <c r="B14" s="23" t="s">
        <v>67</v>
      </c>
      <c r="C14" s="28">
        <f t="shared" si="0"/>
        <v>46174</v>
      </c>
      <c r="D14" s="23" t="s">
        <v>143</v>
      </c>
      <c r="E14" s="23" t="s">
        <v>168</v>
      </c>
      <c r="F14" s="23" t="s">
        <v>65</v>
      </c>
      <c r="G14" s="24">
        <v>145000</v>
      </c>
      <c r="H14" s="24">
        <v>145000</v>
      </c>
      <c r="I14" s="21">
        <f t="shared" si="1"/>
        <v>0</v>
      </c>
      <c r="J14" s="26" t="s">
        <v>244</v>
      </c>
      <c r="K14" s="22" t="s">
        <v>11</v>
      </c>
      <c r="L14" s="8"/>
    </row>
    <row r="15" spans="2:12" s="4" customFormat="1" x14ac:dyDescent="0.25">
      <c r="B15" s="23" t="s">
        <v>70</v>
      </c>
      <c r="C15" s="28">
        <f t="shared" si="0"/>
        <v>46174</v>
      </c>
      <c r="D15" s="23" t="s">
        <v>144</v>
      </c>
      <c r="E15" s="23" t="s">
        <v>169</v>
      </c>
      <c r="F15" s="23" t="s">
        <v>65</v>
      </c>
      <c r="G15" s="24">
        <v>133750</v>
      </c>
      <c r="H15" s="24">
        <v>133750</v>
      </c>
      <c r="I15" s="21">
        <f t="shared" si="1"/>
        <v>0</v>
      </c>
      <c r="J15" s="26" t="s">
        <v>244</v>
      </c>
      <c r="K15" s="22" t="s">
        <v>11</v>
      </c>
      <c r="L15" s="8"/>
    </row>
    <row r="16" spans="2:12" s="4" customFormat="1" x14ac:dyDescent="0.25">
      <c r="B16" s="23" t="s">
        <v>71</v>
      </c>
      <c r="C16" s="28">
        <f t="shared" si="0"/>
        <v>46174</v>
      </c>
      <c r="D16" s="23" t="s">
        <v>21</v>
      </c>
      <c r="E16" s="23" t="s">
        <v>22</v>
      </c>
      <c r="F16" s="23" t="s">
        <v>170</v>
      </c>
      <c r="G16" s="24">
        <v>15000</v>
      </c>
      <c r="H16" s="24">
        <v>15000</v>
      </c>
      <c r="I16" s="21">
        <f t="shared" si="1"/>
        <v>0</v>
      </c>
      <c r="J16" s="26" t="s">
        <v>244</v>
      </c>
      <c r="K16" s="27" t="s">
        <v>11</v>
      </c>
      <c r="L16" s="8"/>
    </row>
    <row r="17" spans="2:12" s="4" customFormat="1" x14ac:dyDescent="0.25">
      <c r="B17" s="23" t="s">
        <v>72</v>
      </c>
      <c r="C17" s="28">
        <f t="shared" si="0"/>
        <v>46174</v>
      </c>
      <c r="D17" s="23" t="s">
        <v>21</v>
      </c>
      <c r="E17" s="23" t="s">
        <v>22</v>
      </c>
      <c r="F17" s="23" t="s">
        <v>65</v>
      </c>
      <c r="G17" s="24">
        <v>223750</v>
      </c>
      <c r="H17" s="24">
        <v>223750</v>
      </c>
      <c r="I17" s="25">
        <f>+G17-H17</f>
        <v>0</v>
      </c>
      <c r="J17" s="26" t="s">
        <v>244</v>
      </c>
      <c r="K17" s="27" t="s">
        <v>11</v>
      </c>
      <c r="L17" s="8"/>
    </row>
    <row r="18" spans="2:12" s="4" customFormat="1" x14ac:dyDescent="0.25">
      <c r="B18" s="23" t="s">
        <v>73</v>
      </c>
      <c r="C18" s="28">
        <f t="shared" si="0"/>
        <v>46174</v>
      </c>
      <c r="D18" s="23" t="s">
        <v>63</v>
      </c>
      <c r="E18" s="23" t="s">
        <v>64</v>
      </c>
      <c r="F18" s="23" t="s">
        <v>65</v>
      </c>
      <c r="G18" s="24">
        <v>132500</v>
      </c>
      <c r="H18" s="24">
        <v>132500</v>
      </c>
      <c r="I18" s="21">
        <f>+G18-H18</f>
        <v>0</v>
      </c>
      <c r="J18" s="26" t="s">
        <v>244</v>
      </c>
      <c r="K18" s="22" t="s">
        <v>11</v>
      </c>
      <c r="L18" s="8"/>
    </row>
    <row r="19" spans="2:12" s="4" customFormat="1" x14ac:dyDescent="0.25">
      <c r="B19" s="23" t="s">
        <v>74</v>
      </c>
      <c r="C19" s="28">
        <f t="shared" si="0"/>
        <v>46174</v>
      </c>
      <c r="D19" s="23" t="s">
        <v>145</v>
      </c>
      <c r="E19" s="23" t="s">
        <v>171</v>
      </c>
      <c r="F19" s="23" t="s">
        <v>65</v>
      </c>
      <c r="G19" s="24">
        <v>38750</v>
      </c>
      <c r="H19" s="24">
        <v>38750</v>
      </c>
      <c r="I19" s="21">
        <f t="shared" ref="I19:I88" si="2">+G19-H19</f>
        <v>0</v>
      </c>
      <c r="J19" s="26" t="s">
        <v>244</v>
      </c>
      <c r="K19" s="22" t="s">
        <v>11</v>
      </c>
      <c r="L19" s="8"/>
    </row>
    <row r="20" spans="2:12" s="4" customFormat="1" x14ac:dyDescent="0.25">
      <c r="B20" s="23" t="s">
        <v>75</v>
      </c>
      <c r="C20" s="28">
        <f t="shared" si="0"/>
        <v>46174</v>
      </c>
      <c r="D20" s="23" t="s">
        <v>146</v>
      </c>
      <c r="E20" s="23" t="s">
        <v>172</v>
      </c>
      <c r="F20" s="23" t="s">
        <v>65</v>
      </c>
      <c r="G20" s="24">
        <v>223750</v>
      </c>
      <c r="H20" s="24">
        <v>223750</v>
      </c>
      <c r="I20" s="21">
        <f t="shared" si="2"/>
        <v>0</v>
      </c>
      <c r="J20" s="26" t="s">
        <v>244</v>
      </c>
      <c r="K20" s="27" t="s">
        <v>11</v>
      </c>
      <c r="L20" s="8"/>
    </row>
    <row r="21" spans="2:12" s="4" customFormat="1" x14ac:dyDescent="0.25">
      <c r="B21" s="23" t="s">
        <v>76</v>
      </c>
      <c r="C21" s="28">
        <f>DATE(2026,6,2)</f>
        <v>46175</v>
      </c>
      <c r="D21" s="23" t="s">
        <v>147</v>
      </c>
      <c r="E21" s="23" t="s">
        <v>173</v>
      </c>
      <c r="F21" s="23" t="s">
        <v>174</v>
      </c>
      <c r="G21" s="24">
        <v>258321.65</v>
      </c>
      <c r="H21" s="24">
        <v>258321.65</v>
      </c>
      <c r="I21" s="21">
        <f t="shared" si="2"/>
        <v>0</v>
      </c>
      <c r="J21" s="26" t="s">
        <v>244</v>
      </c>
      <c r="K21" s="22" t="s">
        <v>11</v>
      </c>
      <c r="L21" s="8"/>
    </row>
    <row r="22" spans="2:12" s="4" customFormat="1" x14ac:dyDescent="0.25">
      <c r="B22" s="23" t="s">
        <v>77</v>
      </c>
      <c r="C22" s="47">
        <f t="shared" ref="C22:C31" si="3">DATE(2026,6,3)</f>
        <v>46176</v>
      </c>
      <c r="D22" s="23" t="s">
        <v>25</v>
      </c>
      <c r="E22" s="23" t="s">
        <v>26</v>
      </c>
      <c r="F22" s="23" t="s">
        <v>175</v>
      </c>
      <c r="G22" s="24">
        <v>83811.95</v>
      </c>
      <c r="H22" s="24">
        <v>83811.95</v>
      </c>
      <c r="I22" s="21">
        <f t="shared" si="2"/>
        <v>0</v>
      </c>
      <c r="J22" s="26" t="s">
        <v>244</v>
      </c>
      <c r="K22" s="22" t="s">
        <v>11</v>
      </c>
      <c r="L22" s="8"/>
    </row>
    <row r="23" spans="2:12" s="4" customFormat="1" x14ac:dyDescent="0.25">
      <c r="B23" s="23" t="s">
        <v>78</v>
      </c>
      <c r="C23" s="47">
        <f t="shared" si="3"/>
        <v>46176</v>
      </c>
      <c r="D23" s="23" t="s">
        <v>61</v>
      </c>
      <c r="E23" s="23" t="s">
        <v>62</v>
      </c>
      <c r="F23" s="23" t="s">
        <v>65</v>
      </c>
      <c r="G23" s="24">
        <v>65500</v>
      </c>
      <c r="H23" s="24">
        <v>65500</v>
      </c>
      <c r="I23" s="21">
        <f t="shared" si="2"/>
        <v>0</v>
      </c>
      <c r="J23" s="26" t="s">
        <v>244</v>
      </c>
      <c r="K23" s="22" t="s">
        <v>11</v>
      </c>
      <c r="L23" s="8"/>
    </row>
    <row r="24" spans="2:12" s="4" customFormat="1" x14ac:dyDescent="0.25">
      <c r="B24" s="23" t="s">
        <v>79</v>
      </c>
      <c r="C24" s="47">
        <f t="shared" si="3"/>
        <v>46176</v>
      </c>
      <c r="D24" s="23" t="s">
        <v>51</v>
      </c>
      <c r="E24" s="23" t="s">
        <v>52</v>
      </c>
      <c r="F24" s="23" t="s">
        <v>65</v>
      </c>
      <c r="G24" s="24">
        <v>223750</v>
      </c>
      <c r="H24" s="24">
        <v>223750</v>
      </c>
      <c r="I24" s="21">
        <f t="shared" si="2"/>
        <v>0</v>
      </c>
      <c r="J24" s="26" t="s">
        <v>244</v>
      </c>
      <c r="K24" s="22" t="s">
        <v>11</v>
      </c>
      <c r="L24" s="8"/>
    </row>
    <row r="25" spans="2:12" s="4" customFormat="1" x14ac:dyDescent="0.25">
      <c r="B25" s="23" t="s">
        <v>80</v>
      </c>
      <c r="C25" s="47">
        <f t="shared" si="3"/>
        <v>46176</v>
      </c>
      <c r="D25" s="23" t="s">
        <v>37</v>
      </c>
      <c r="E25" s="23" t="s">
        <v>40</v>
      </c>
      <c r="F25" s="23" t="s">
        <v>176</v>
      </c>
      <c r="G25" s="24">
        <v>19583.34</v>
      </c>
      <c r="H25" s="24">
        <v>19583.34</v>
      </c>
      <c r="I25" s="21">
        <f t="shared" si="2"/>
        <v>0</v>
      </c>
      <c r="J25" s="26" t="s">
        <v>244</v>
      </c>
      <c r="K25" s="22" t="s">
        <v>11</v>
      </c>
      <c r="L25" s="8"/>
    </row>
    <row r="26" spans="2:12" s="4" customFormat="1" x14ac:dyDescent="0.25">
      <c r="B26" s="23" t="s">
        <v>81</v>
      </c>
      <c r="C26" s="47">
        <f t="shared" si="3"/>
        <v>46176</v>
      </c>
      <c r="D26" s="23" t="s">
        <v>148</v>
      </c>
      <c r="E26" s="23" t="s">
        <v>177</v>
      </c>
      <c r="F26" s="23" t="s">
        <v>178</v>
      </c>
      <c r="G26" s="24">
        <v>5593.2</v>
      </c>
      <c r="H26" s="24">
        <v>5593.2</v>
      </c>
      <c r="I26" s="21">
        <f t="shared" si="2"/>
        <v>0</v>
      </c>
      <c r="J26" s="26" t="s">
        <v>244</v>
      </c>
      <c r="K26" s="22" t="s">
        <v>11</v>
      </c>
      <c r="L26" s="8"/>
    </row>
    <row r="27" spans="2:12" s="4" customFormat="1" x14ac:dyDescent="0.25">
      <c r="B27" s="23" t="s">
        <v>82</v>
      </c>
      <c r="C27" s="47">
        <f t="shared" si="3"/>
        <v>46176</v>
      </c>
      <c r="D27" s="23" t="s">
        <v>148</v>
      </c>
      <c r="E27" s="23" t="s">
        <v>177</v>
      </c>
      <c r="F27" s="23" t="s">
        <v>178</v>
      </c>
      <c r="G27" s="24">
        <v>121374.8</v>
      </c>
      <c r="H27" s="24">
        <v>121374.8</v>
      </c>
      <c r="I27" s="21">
        <f t="shared" si="2"/>
        <v>0</v>
      </c>
      <c r="J27" s="26" t="s">
        <v>244</v>
      </c>
      <c r="K27" s="22" t="s">
        <v>11</v>
      </c>
      <c r="L27" s="8"/>
    </row>
    <row r="28" spans="2:12" s="4" customFormat="1" x14ac:dyDescent="0.25">
      <c r="B28" s="23" t="s">
        <v>83</v>
      </c>
      <c r="C28" s="47">
        <f t="shared" si="3"/>
        <v>46176</v>
      </c>
      <c r="D28" s="23" t="s">
        <v>148</v>
      </c>
      <c r="E28" s="23" t="s">
        <v>177</v>
      </c>
      <c r="F28" s="23" t="s">
        <v>178</v>
      </c>
      <c r="G28" s="24">
        <v>9912</v>
      </c>
      <c r="H28" s="24">
        <v>9912</v>
      </c>
      <c r="I28" s="21">
        <f t="shared" si="2"/>
        <v>0</v>
      </c>
      <c r="J28" s="26" t="s">
        <v>244</v>
      </c>
      <c r="K28" s="22" t="s">
        <v>11</v>
      </c>
      <c r="L28" s="8"/>
    </row>
    <row r="29" spans="2:12" s="4" customFormat="1" x14ac:dyDescent="0.25">
      <c r="B29" s="23" t="s">
        <v>84</v>
      </c>
      <c r="C29" s="47">
        <f t="shared" si="3"/>
        <v>46176</v>
      </c>
      <c r="D29" s="23" t="s">
        <v>149</v>
      </c>
      <c r="E29" s="23" t="s">
        <v>179</v>
      </c>
      <c r="F29" s="23" t="s">
        <v>65</v>
      </c>
      <c r="G29" s="24">
        <v>121500</v>
      </c>
      <c r="H29" s="24">
        <v>121500</v>
      </c>
      <c r="I29" s="21">
        <f t="shared" si="2"/>
        <v>0</v>
      </c>
      <c r="J29" s="26" t="s">
        <v>244</v>
      </c>
      <c r="K29" s="22" t="s">
        <v>11</v>
      </c>
      <c r="L29" s="8"/>
    </row>
    <row r="30" spans="2:12" s="4" customFormat="1" x14ac:dyDescent="0.25">
      <c r="B30" s="23" t="s">
        <v>67</v>
      </c>
      <c r="C30" s="47">
        <f t="shared" si="3"/>
        <v>46176</v>
      </c>
      <c r="D30" s="23" t="s">
        <v>150</v>
      </c>
      <c r="E30" s="23" t="s">
        <v>180</v>
      </c>
      <c r="F30" s="23" t="s">
        <v>65</v>
      </c>
      <c r="G30" s="24">
        <v>37500</v>
      </c>
      <c r="H30" s="24">
        <v>37500</v>
      </c>
      <c r="I30" s="21">
        <f t="shared" si="2"/>
        <v>0</v>
      </c>
      <c r="J30" s="26" t="s">
        <v>244</v>
      </c>
      <c r="K30" s="22" t="s">
        <v>11</v>
      </c>
      <c r="L30" s="8"/>
    </row>
    <row r="31" spans="2:12" s="4" customFormat="1" x14ac:dyDescent="0.25">
      <c r="B31" s="23" t="s">
        <v>85</v>
      </c>
      <c r="C31" s="47">
        <f t="shared" si="3"/>
        <v>46176</v>
      </c>
      <c r="D31" s="23" t="s">
        <v>151</v>
      </c>
      <c r="E31" s="23" t="s">
        <v>181</v>
      </c>
      <c r="F31" s="23" t="s">
        <v>65</v>
      </c>
      <c r="G31" s="24">
        <v>37500</v>
      </c>
      <c r="H31" s="24">
        <v>37500</v>
      </c>
      <c r="I31" s="21">
        <f t="shared" si="2"/>
        <v>0</v>
      </c>
      <c r="J31" s="26" t="s">
        <v>244</v>
      </c>
      <c r="K31" s="22" t="s">
        <v>11</v>
      </c>
      <c r="L31" s="8"/>
    </row>
    <row r="32" spans="2:12" s="4" customFormat="1" x14ac:dyDescent="0.25">
      <c r="B32" s="23" t="s">
        <v>86</v>
      </c>
      <c r="C32" s="28">
        <f>DATE(2026,6,8)</f>
        <v>46181</v>
      </c>
      <c r="D32" s="23" t="s">
        <v>152</v>
      </c>
      <c r="E32" s="23" t="s">
        <v>182</v>
      </c>
      <c r="F32" s="23" t="s">
        <v>183</v>
      </c>
      <c r="G32" s="24">
        <v>194700</v>
      </c>
      <c r="H32" s="24">
        <v>194700</v>
      </c>
      <c r="I32" s="21">
        <f t="shared" si="2"/>
        <v>0</v>
      </c>
      <c r="J32" s="26" t="s">
        <v>244</v>
      </c>
      <c r="K32" s="22" t="s">
        <v>11</v>
      </c>
      <c r="L32" s="8"/>
    </row>
    <row r="33" spans="2:12" s="4" customFormat="1" x14ac:dyDescent="0.25">
      <c r="B33" s="23" t="s">
        <v>87</v>
      </c>
      <c r="C33" s="28">
        <f>DATE(2026,6,8)</f>
        <v>46181</v>
      </c>
      <c r="D33" s="23" t="s">
        <v>153</v>
      </c>
      <c r="E33" s="23" t="s">
        <v>184</v>
      </c>
      <c r="F33" s="23" t="s">
        <v>60</v>
      </c>
      <c r="G33" s="24">
        <v>28000</v>
      </c>
      <c r="H33" s="24">
        <v>28000</v>
      </c>
      <c r="I33" s="21">
        <f t="shared" si="2"/>
        <v>0</v>
      </c>
      <c r="J33" s="26" t="s">
        <v>244</v>
      </c>
      <c r="K33" s="22" t="s">
        <v>11</v>
      </c>
      <c r="L33" s="8"/>
    </row>
    <row r="34" spans="2:12" s="4" customFormat="1" x14ac:dyDescent="0.25">
      <c r="B34" s="23" t="s">
        <v>88</v>
      </c>
      <c r="C34" s="28">
        <f>DATE(2026,6,9)</f>
        <v>46182</v>
      </c>
      <c r="D34" s="23" t="s">
        <v>154</v>
      </c>
      <c r="E34" s="23" t="s">
        <v>185</v>
      </c>
      <c r="F34" s="23" t="s">
        <v>186</v>
      </c>
      <c r="G34" s="24">
        <v>226194.2</v>
      </c>
      <c r="H34" s="24">
        <v>226194.2</v>
      </c>
      <c r="I34" s="21">
        <f t="shared" si="2"/>
        <v>0</v>
      </c>
      <c r="J34" s="26" t="s">
        <v>244</v>
      </c>
      <c r="K34" s="22" t="s">
        <v>11</v>
      </c>
      <c r="L34" s="8"/>
    </row>
    <row r="35" spans="2:12" s="4" customFormat="1" x14ac:dyDescent="0.25">
      <c r="B35" s="23" t="s">
        <v>43</v>
      </c>
      <c r="C35" s="28">
        <f>DATE(2026,6,10)</f>
        <v>46183</v>
      </c>
      <c r="D35" s="23" t="s">
        <v>23</v>
      </c>
      <c r="E35" s="23" t="s">
        <v>24</v>
      </c>
      <c r="F35" s="23" t="s">
        <v>48</v>
      </c>
      <c r="G35" s="24">
        <v>281115.2</v>
      </c>
      <c r="H35" s="24">
        <v>281115.2</v>
      </c>
      <c r="I35" s="21">
        <f t="shared" si="2"/>
        <v>0</v>
      </c>
      <c r="J35" s="26" t="s">
        <v>244</v>
      </c>
      <c r="K35" s="22" t="s">
        <v>11</v>
      </c>
      <c r="L35" s="8"/>
    </row>
    <row r="36" spans="2:12" s="4" customFormat="1" x14ac:dyDescent="0.25">
      <c r="B36" s="23" t="s">
        <v>89</v>
      </c>
      <c r="C36" s="28">
        <f t="shared" ref="C36:C38" si="4">DATE(2026,6,10)</f>
        <v>46183</v>
      </c>
      <c r="D36" s="23" t="s">
        <v>155</v>
      </c>
      <c r="E36" s="23" t="s">
        <v>187</v>
      </c>
      <c r="F36" s="23" t="s">
        <v>188</v>
      </c>
      <c r="G36" s="24">
        <v>20079</v>
      </c>
      <c r="H36" s="24">
        <v>20079</v>
      </c>
      <c r="I36" s="21">
        <f t="shared" si="2"/>
        <v>0</v>
      </c>
      <c r="J36" s="26" t="s">
        <v>244</v>
      </c>
      <c r="K36" s="22" t="s">
        <v>11</v>
      </c>
      <c r="L36" s="8"/>
    </row>
    <row r="37" spans="2:12" s="4" customFormat="1" x14ac:dyDescent="0.25">
      <c r="B37" s="23" t="s">
        <v>90</v>
      </c>
      <c r="C37" s="28">
        <f t="shared" si="4"/>
        <v>46183</v>
      </c>
      <c r="D37" s="23" t="s">
        <v>155</v>
      </c>
      <c r="E37" s="23" t="s">
        <v>187</v>
      </c>
      <c r="F37" s="23" t="s">
        <v>189</v>
      </c>
      <c r="G37" s="24">
        <v>5000</v>
      </c>
      <c r="H37" s="24">
        <v>5000</v>
      </c>
      <c r="I37" s="21">
        <f t="shared" si="2"/>
        <v>0</v>
      </c>
      <c r="J37" s="26" t="s">
        <v>244</v>
      </c>
      <c r="K37" s="22" t="s">
        <v>11</v>
      </c>
      <c r="L37" s="8"/>
    </row>
    <row r="38" spans="2:12" s="4" customFormat="1" x14ac:dyDescent="0.25">
      <c r="B38" s="23" t="s">
        <v>91</v>
      </c>
      <c r="C38" s="28">
        <f t="shared" si="4"/>
        <v>46183</v>
      </c>
      <c r="D38" s="23" t="s">
        <v>25</v>
      </c>
      <c r="E38" s="23" t="s">
        <v>26</v>
      </c>
      <c r="F38" s="23" t="s">
        <v>190</v>
      </c>
      <c r="G38" s="24">
        <v>48416.44</v>
      </c>
      <c r="H38" s="24">
        <v>48416.44</v>
      </c>
      <c r="I38" s="21">
        <f t="shared" si="2"/>
        <v>0</v>
      </c>
      <c r="J38" s="26" t="s">
        <v>244</v>
      </c>
      <c r="K38" s="22" t="s">
        <v>11</v>
      </c>
      <c r="L38" s="8"/>
    </row>
    <row r="39" spans="2:12" s="4" customFormat="1" x14ac:dyDescent="0.25">
      <c r="B39" s="23" t="s">
        <v>92</v>
      </c>
      <c r="C39" s="28">
        <f>DATE(2026,6,11)</f>
        <v>46184</v>
      </c>
      <c r="D39" s="23" t="s">
        <v>156</v>
      </c>
      <c r="E39" s="23" t="s">
        <v>191</v>
      </c>
      <c r="F39" s="23" t="s">
        <v>192</v>
      </c>
      <c r="G39" s="24">
        <v>51165.26</v>
      </c>
      <c r="H39" s="24">
        <v>51165.26</v>
      </c>
      <c r="I39" s="21">
        <f t="shared" si="2"/>
        <v>0</v>
      </c>
      <c r="J39" s="26" t="s">
        <v>244</v>
      </c>
      <c r="K39" s="22" t="s">
        <v>11</v>
      </c>
      <c r="L39" s="8"/>
    </row>
    <row r="40" spans="2:12" s="4" customFormat="1" x14ac:dyDescent="0.25">
      <c r="B40" s="23" t="s">
        <v>93</v>
      </c>
      <c r="C40" s="28">
        <f t="shared" ref="C40:C45" si="5">DATE(2026,6,11)</f>
        <v>46184</v>
      </c>
      <c r="D40" s="23" t="s">
        <v>156</v>
      </c>
      <c r="E40" s="23" t="s">
        <v>191</v>
      </c>
      <c r="F40" s="23" t="s">
        <v>193</v>
      </c>
      <c r="G40" s="24">
        <v>108302.81</v>
      </c>
      <c r="H40" s="24">
        <v>108302.81</v>
      </c>
      <c r="I40" s="21">
        <f t="shared" si="2"/>
        <v>0</v>
      </c>
      <c r="J40" s="26" t="s">
        <v>244</v>
      </c>
      <c r="K40" s="22" t="s">
        <v>11</v>
      </c>
      <c r="L40" s="8"/>
    </row>
    <row r="41" spans="2:12" s="4" customFormat="1" x14ac:dyDescent="0.25">
      <c r="B41" s="23" t="s">
        <v>94</v>
      </c>
      <c r="C41" s="28">
        <f t="shared" si="5"/>
        <v>46184</v>
      </c>
      <c r="D41" s="23" t="s">
        <v>156</v>
      </c>
      <c r="E41" s="23" t="s">
        <v>191</v>
      </c>
      <c r="F41" s="23" t="s">
        <v>194</v>
      </c>
      <c r="G41" s="24">
        <v>58274.64</v>
      </c>
      <c r="H41" s="24">
        <v>58274.64</v>
      </c>
      <c r="I41" s="21">
        <f t="shared" si="2"/>
        <v>0</v>
      </c>
      <c r="J41" s="26" t="s">
        <v>244</v>
      </c>
      <c r="K41" s="22" t="s">
        <v>11</v>
      </c>
      <c r="L41" s="8"/>
    </row>
    <row r="42" spans="2:12" s="4" customFormat="1" x14ac:dyDescent="0.25">
      <c r="B42" s="23" t="s">
        <v>95</v>
      </c>
      <c r="C42" s="28">
        <f t="shared" si="5"/>
        <v>46184</v>
      </c>
      <c r="D42" s="23" t="s">
        <v>156</v>
      </c>
      <c r="E42" s="23" t="s">
        <v>191</v>
      </c>
      <c r="F42" s="23" t="s">
        <v>195</v>
      </c>
      <c r="G42" s="24">
        <v>22275.11</v>
      </c>
      <c r="H42" s="24">
        <v>22275.11</v>
      </c>
      <c r="I42" s="21">
        <f t="shared" si="2"/>
        <v>0</v>
      </c>
      <c r="J42" s="26" t="s">
        <v>244</v>
      </c>
      <c r="K42" s="22" t="s">
        <v>11</v>
      </c>
      <c r="L42" s="8"/>
    </row>
    <row r="43" spans="2:12" s="4" customFormat="1" x14ac:dyDescent="0.25">
      <c r="B43" s="23" t="s">
        <v>96</v>
      </c>
      <c r="C43" s="28">
        <f t="shared" si="5"/>
        <v>46184</v>
      </c>
      <c r="D43" s="23" t="s">
        <v>156</v>
      </c>
      <c r="E43" s="23" t="s">
        <v>191</v>
      </c>
      <c r="F43" s="23" t="s">
        <v>196</v>
      </c>
      <c r="G43" s="24">
        <v>6245.78</v>
      </c>
      <c r="H43" s="24">
        <v>6245.78</v>
      </c>
      <c r="I43" s="21">
        <f t="shared" si="2"/>
        <v>0</v>
      </c>
      <c r="J43" s="26" t="s">
        <v>244</v>
      </c>
      <c r="K43" s="22" t="s">
        <v>11</v>
      </c>
      <c r="L43" s="8"/>
    </row>
    <row r="44" spans="2:12" s="4" customFormat="1" x14ac:dyDescent="0.25">
      <c r="B44" s="23" t="s">
        <v>97</v>
      </c>
      <c r="C44" s="28">
        <f t="shared" si="5"/>
        <v>46184</v>
      </c>
      <c r="D44" s="23" t="s">
        <v>156</v>
      </c>
      <c r="E44" s="23" t="s">
        <v>191</v>
      </c>
      <c r="F44" s="23" t="s">
        <v>197</v>
      </c>
      <c r="G44" s="24">
        <v>4067.91</v>
      </c>
      <c r="H44" s="24">
        <v>4067.91</v>
      </c>
      <c r="I44" s="21">
        <f t="shared" si="2"/>
        <v>0</v>
      </c>
      <c r="J44" s="26" t="s">
        <v>244</v>
      </c>
      <c r="K44" s="22" t="s">
        <v>11</v>
      </c>
      <c r="L44" s="8"/>
    </row>
    <row r="45" spans="2:12" s="4" customFormat="1" x14ac:dyDescent="0.25">
      <c r="B45" s="23" t="s">
        <v>98</v>
      </c>
      <c r="C45" s="28">
        <f t="shared" si="5"/>
        <v>46184</v>
      </c>
      <c r="D45" s="23" t="s">
        <v>157</v>
      </c>
      <c r="E45" s="23" t="s">
        <v>198</v>
      </c>
      <c r="F45" s="23" t="s">
        <v>199</v>
      </c>
      <c r="G45" s="24">
        <v>100300</v>
      </c>
      <c r="H45" s="24">
        <v>100300</v>
      </c>
      <c r="I45" s="21">
        <f t="shared" si="2"/>
        <v>0</v>
      </c>
      <c r="J45" s="26" t="s">
        <v>244</v>
      </c>
      <c r="K45" s="22" t="s">
        <v>11</v>
      </c>
      <c r="L45" s="8"/>
    </row>
    <row r="46" spans="2:12" s="4" customFormat="1" x14ac:dyDescent="0.25">
      <c r="B46" s="23" t="s">
        <v>99</v>
      </c>
      <c r="C46" s="28">
        <f>DATE(2026,6,12)</f>
        <v>46185</v>
      </c>
      <c r="D46" s="23" t="s">
        <v>36</v>
      </c>
      <c r="E46" s="23" t="s">
        <v>39</v>
      </c>
      <c r="F46" s="23" t="s">
        <v>200</v>
      </c>
      <c r="G46" s="24">
        <v>672772.56</v>
      </c>
      <c r="H46" s="24">
        <v>672772.56</v>
      </c>
      <c r="I46" s="21">
        <f t="shared" si="2"/>
        <v>0</v>
      </c>
      <c r="J46" s="26" t="s">
        <v>244</v>
      </c>
      <c r="K46" s="22" t="s">
        <v>11</v>
      </c>
      <c r="L46" s="8"/>
    </row>
    <row r="47" spans="2:12" s="4" customFormat="1" x14ac:dyDescent="0.25">
      <c r="B47" s="23" t="s">
        <v>100</v>
      </c>
      <c r="C47" s="28">
        <f>DATE(2026,6,12)</f>
        <v>46185</v>
      </c>
      <c r="D47" s="23" t="s">
        <v>13</v>
      </c>
      <c r="E47" s="23" t="s">
        <v>12</v>
      </c>
      <c r="F47" s="23" t="s">
        <v>201</v>
      </c>
      <c r="G47" s="24">
        <v>230261.37</v>
      </c>
      <c r="H47" s="24">
        <v>230261.37</v>
      </c>
      <c r="I47" s="21">
        <f t="shared" si="2"/>
        <v>0</v>
      </c>
      <c r="J47" s="26" t="s">
        <v>244</v>
      </c>
      <c r="K47" s="22" t="s">
        <v>11</v>
      </c>
      <c r="L47" s="8"/>
    </row>
    <row r="48" spans="2:12" s="4" customFormat="1" x14ac:dyDescent="0.25">
      <c r="B48" s="23" t="s">
        <v>101</v>
      </c>
      <c r="C48" s="28">
        <f t="shared" ref="C48:C53" si="6">DATE(2026,6,12)</f>
        <v>46185</v>
      </c>
      <c r="D48" s="23" t="s">
        <v>13</v>
      </c>
      <c r="E48" s="23" t="s">
        <v>12</v>
      </c>
      <c r="F48" s="23" t="s">
        <v>202</v>
      </c>
      <c r="G48" s="24">
        <v>167217.12</v>
      </c>
      <c r="H48" s="24">
        <v>167217.12</v>
      </c>
      <c r="I48" s="21">
        <f t="shared" si="2"/>
        <v>0</v>
      </c>
      <c r="J48" s="26" t="s">
        <v>244</v>
      </c>
      <c r="K48" s="22" t="s">
        <v>11</v>
      </c>
      <c r="L48" s="8"/>
    </row>
    <row r="49" spans="2:12" s="4" customFormat="1" x14ac:dyDescent="0.25">
      <c r="B49" s="23" t="s">
        <v>102</v>
      </c>
      <c r="C49" s="28">
        <f t="shared" si="6"/>
        <v>46185</v>
      </c>
      <c r="D49" s="23" t="s">
        <v>13</v>
      </c>
      <c r="E49" s="23" t="s">
        <v>12</v>
      </c>
      <c r="F49" s="23" t="s">
        <v>203</v>
      </c>
      <c r="G49" s="24">
        <v>146694.76999999999</v>
      </c>
      <c r="H49" s="24">
        <v>146694.76999999999</v>
      </c>
      <c r="I49" s="21">
        <f t="shared" si="2"/>
        <v>0</v>
      </c>
      <c r="J49" s="26" t="s">
        <v>244</v>
      </c>
      <c r="K49" s="22" t="s">
        <v>11</v>
      </c>
      <c r="L49" s="8"/>
    </row>
    <row r="50" spans="2:12" s="4" customFormat="1" x14ac:dyDescent="0.25">
      <c r="B50" s="23" t="s">
        <v>103</v>
      </c>
      <c r="C50" s="28">
        <f t="shared" si="6"/>
        <v>46185</v>
      </c>
      <c r="D50" s="23" t="s">
        <v>13</v>
      </c>
      <c r="E50" s="23" t="s">
        <v>12</v>
      </c>
      <c r="F50" s="23" t="s">
        <v>204</v>
      </c>
      <c r="G50" s="24">
        <v>51745.13</v>
      </c>
      <c r="H50" s="24">
        <v>51745.13</v>
      </c>
      <c r="I50" s="21">
        <f t="shared" si="2"/>
        <v>0</v>
      </c>
      <c r="J50" s="26" t="s">
        <v>244</v>
      </c>
      <c r="K50" s="22" t="s">
        <v>11</v>
      </c>
      <c r="L50" s="8"/>
    </row>
    <row r="51" spans="2:12" s="4" customFormat="1" x14ac:dyDescent="0.25">
      <c r="B51" s="23" t="s">
        <v>104</v>
      </c>
      <c r="C51" s="28">
        <f t="shared" si="6"/>
        <v>46185</v>
      </c>
      <c r="D51" s="23" t="s">
        <v>13</v>
      </c>
      <c r="E51" s="23" t="s">
        <v>12</v>
      </c>
      <c r="F51" s="23" t="s">
        <v>205</v>
      </c>
      <c r="G51" s="24">
        <v>13948.43</v>
      </c>
      <c r="H51" s="24">
        <v>13948.43</v>
      </c>
      <c r="I51" s="21">
        <f t="shared" si="2"/>
        <v>0</v>
      </c>
      <c r="J51" s="26" t="s">
        <v>244</v>
      </c>
      <c r="K51" s="22" t="s">
        <v>11</v>
      </c>
      <c r="L51" s="8"/>
    </row>
    <row r="52" spans="2:12" s="4" customFormat="1" x14ac:dyDescent="0.25">
      <c r="B52" s="23" t="s">
        <v>105</v>
      </c>
      <c r="C52" s="28">
        <f t="shared" si="6"/>
        <v>46185</v>
      </c>
      <c r="D52" s="23" t="s">
        <v>15</v>
      </c>
      <c r="E52" s="23" t="s">
        <v>16</v>
      </c>
      <c r="F52" s="23" t="s">
        <v>206</v>
      </c>
      <c r="G52" s="24">
        <v>61945.21</v>
      </c>
      <c r="H52" s="24">
        <v>61945.21</v>
      </c>
      <c r="I52" s="21">
        <f t="shared" si="2"/>
        <v>0</v>
      </c>
      <c r="J52" s="26" t="s">
        <v>244</v>
      </c>
      <c r="K52" s="22" t="s">
        <v>11</v>
      </c>
      <c r="L52" s="8"/>
    </row>
    <row r="53" spans="2:12" s="4" customFormat="1" x14ac:dyDescent="0.25">
      <c r="B53" s="23" t="s">
        <v>106</v>
      </c>
      <c r="C53" s="28">
        <f t="shared" si="6"/>
        <v>46185</v>
      </c>
      <c r="D53" s="23" t="s">
        <v>30</v>
      </c>
      <c r="E53" s="23" t="s">
        <v>31</v>
      </c>
      <c r="F53" s="23" t="s">
        <v>207</v>
      </c>
      <c r="G53" s="24">
        <v>8100</v>
      </c>
      <c r="H53" s="24">
        <v>8100</v>
      </c>
      <c r="I53" s="21">
        <f t="shared" si="2"/>
        <v>0</v>
      </c>
      <c r="J53" s="26" t="s">
        <v>244</v>
      </c>
      <c r="K53" s="22" t="s">
        <v>11</v>
      </c>
      <c r="L53" s="8"/>
    </row>
    <row r="54" spans="2:12" s="4" customFormat="1" x14ac:dyDescent="0.25">
      <c r="B54" s="23" t="s">
        <v>107</v>
      </c>
      <c r="C54" s="48">
        <f>DATE(2026,6,15)</f>
        <v>46188</v>
      </c>
      <c r="D54" s="23" t="s">
        <v>158</v>
      </c>
      <c r="E54" s="23" t="s">
        <v>208</v>
      </c>
      <c r="F54" s="23" t="s">
        <v>209</v>
      </c>
      <c r="G54" s="24">
        <v>17700</v>
      </c>
      <c r="H54" s="24">
        <v>17700</v>
      </c>
      <c r="I54" s="21">
        <f t="shared" si="2"/>
        <v>0</v>
      </c>
      <c r="J54" s="26" t="s">
        <v>244</v>
      </c>
      <c r="K54" s="22" t="s">
        <v>11</v>
      </c>
      <c r="L54" s="8"/>
    </row>
    <row r="55" spans="2:12" s="4" customFormat="1" x14ac:dyDescent="0.25">
      <c r="B55" s="23" t="s">
        <v>108</v>
      </c>
      <c r="C55" s="48">
        <f>DATE(2026,6,15)</f>
        <v>46188</v>
      </c>
      <c r="D55" s="23" t="s">
        <v>146</v>
      </c>
      <c r="E55" s="23" t="s">
        <v>172</v>
      </c>
      <c r="F55" s="23" t="s">
        <v>210</v>
      </c>
      <c r="G55" s="24">
        <v>25000</v>
      </c>
      <c r="H55" s="24">
        <v>25000</v>
      </c>
      <c r="I55" s="21">
        <f t="shared" si="2"/>
        <v>0</v>
      </c>
      <c r="J55" s="26" t="s">
        <v>244</v>
      </c>
      <c r="K55" s="22" t="s">
        <v>11</v>
      </c>
      <c r="L55" s="8"/>
    </row>
    <row r="56" spans="2:12" s="4" customFormat="1" x14ac:dyDescent="0.25">
      <c r="B56" s="23" t="s">
        <v>109</v>
      </c>
      <c r="C56" s="28">
        <f t="shared" ref="C56:C71" si="7">DATE(2026,6,22)</f>
        <v>46195</v>
      </c>
      <c r="D56" s="23" t="s">
        <v>155</v>
      </c>
      <c r="E56" s="23" t="s">
        <v>187</v>
      </c>
      <c r="F56" s="23" t="s">
        <v>211</v>
      </c>
      <c r="G56" s="24">
        <v>20079</v>
      </c>
      <c r="H56" s="24">
        <v>20079</v>
      </c>
      <c r="I56" s="21">
        <f t="shared" si="2"/>
        <v>0</v>
      </c>
      <c r="J56" s="26" t="s">
        <v>244</v>
      </c>
      <c r="K56" s="22" t="s">
        <v>11</v>
      </c>
      <c r="L56" s="8"/>
    </row>
    <row r="57" spans="2:12" s="4" customFormat="1" x14ac:dyDescent="0.25">
      <c r="B57" s="23" t="s">
        <v>110</v>
      </c>
      <c r="C57" s="28">
        <f t="shared" si="7"/>
        <v>46195</v>
      </c>
      <c r="D57" s="23" t="s">
        <v>155</v>
      </c>
      <c r="E57" s="23" t="s">
        <v>187</v>
      </c>
      <c r="F57" s="23" t="s">
        <v>212</v>
      </c>
      <c r="G57" s="24">
        <v>5000</v>
      </c>
      <c r="H57" s="24">
        <v>5000</v>
      </c>
      <c r="I57" s="21">
        <f t="shared" si="2"/>
        <v>0</v>
      </c>
      <c r="J57" s="26" t="s">
        <v>244</v>
      </c>
      <c r="K57" s="22" t="s">
        <v>11</v>
      </c>
      <c r="L57" s="8"/>
    </row>
    <row r="58" spans="2:12" s="4" customFormat="1" x14ac:dyDescent="0.25">
      <c r="B58" s="23" t="s">
        <v>111</v>
      </c>
      <c r="C58" s="28">
        <f t="shared" si="7"/>
        <v>46195</v>
      </c>
      <c r="D58" s="23" t="s">
        <v>155</v>
      </c>
      <c r="E58" s="23" t="s">
        <v>187</v>
      </c>
      <c r="F58" s="23" t="s">
        <v>213</v>
      </c>
      <c r="G58" s="24">
        <v>20079</v>
      </c>
      <c r="H58" s="24">
        <v>20079</v>
      </c>
      <c r="I58" s="21">
        <f t="shared" si="2"/>
        <v>0</v>
      </c>
      <c r="J58" s="26" t="s">
        <v>244</v>
      </c>
      <c r="K58" s="22" t="s">
        <v>11</v>
      </c>
      <c r="L58" s="8"/>
    </row>
    <row r="59" spans="2:12" s="4" customFormat="1" x14ac:dyDescent="0.25">
      <c r="B59" s="23" t="s">
        <v>112</v>
      </c>
      <c r="C59" s="28">
        <f t="shared" si="7"/>
        <v>46195</v>
      </c>
      <c r="D59" s="23" t="s">
        <v>155</v>
      </c>
      <c r="E59" s="23" t="s">
        <v>187</v>
      </c>
      <c r="F59" s="23" t="s">
        <v>214</v>
      </c>
      <c r="G59" s="24">
        <v>5000</v>
      </c>
      <c r="H59" s="24">
        <v>5000</v>
      </c>
      <c r="I59" s="21">
        <f t="shared" si="2"/>
        <v>0</v>
      </c>
      <c r="J59" s="26" t="s">
        <v>244</v>
      </c>
      <c r="K59" s="22" t="s">
        <v>11</v>
      </c>
      <c r="L59" s="8"/>
    </row>
    <row r="60" spans="2:12" s="4" customFormat="1" x14ac:dyDescent="0.25">
      <c r="B60" s="23" t="s">
        <v>113</v>
      </c>
      <c r="C60" s="28">
        <f t="shared" si="7"/>
        <v>46195</v>
      </c>
      <c r="D60" s="23" t="s">
        <v>49</v>
      </c>
      <c r="E60" s="23" t="s">
        <v>50</v>
      </c>
      <c r="F60" s="23" t="s">
        <v>215</v>
      </c>
      <c r="G60" s="24">
        <v>2463</v>
      </c>
      <c r="H60" s="24">
        <v>2463</v>
      </c>
      <c r="I60" s="21">
        <f t="shared" si="2"/>
        <v>0</v>
      </c>
      <c r="J60" s="26" t="s">
        <v>244</v>
      </c>
      <c r="K60" s="22" t="s">
        <v>11</v>
      </c>
      <c r="L60" s="8"/>
    </row>
    <row r="61" spans="2:12" s="4" customFormat="1" x14ac:dyDescent="0.25">
      <c r="B61" s="23" t="s">
        <v>114</v>
      </c>
      <c r="C61" s="28">
        <f t="shared" si="7"/>
        <v>46195</v>
      </c>
      <c r="D61" s="23" t="s">
        <v>159</v>
      </c>
      <c r="E61" s="23" t="s">
        <v>216</v>
      </c>
      <c r="F61" s="23" t="s">
        <v>217</v>
      </c>
      <c r="G61" s="24">
        <v>25370</v>
      </c>
      <c r="H61" s="24">
        <v>25370</v>
      </c>
      <c r="I61" s="21">
        <f t="shared" si="2"/>
        <v>0</v>
      </c>
      <c r="J61" s="26" t="s">
        <v>244</v>
      </c>
      <c r="K61" s="22" t="s">
        <v>11</v>
      </c>
      <c r="L61" s="8"/>
    </row>
    <row r="62" spans="2:12" s="4" customFormat="1" x14ac:dyDescent="0.25">
      <c r="B62" s="23" t="s">
        <v>115</v>
      </c>
      <c r="C62" s="28">
        <f t="shared" si="7"/>
        <v>46195</v>
      </c>
      <c r="D62" s="23" t="s">
        <v>32</v>
      </c>
      <c r="E62" s="23" t="s">
        <v>33</v>
      </c>
      <c r="F62" s="23" t="s">
        <v>218</v>
      </c>
      <c r="G62" s="24">
        <v>626000</v>
      </c>
      <c r="H62" s="24">
        <v>626000</v>
      </c>
      <c r="I62" s="21">
        <f t="shared" si="2"/>
        <v>0</v>
      </c>
      <c r="J62" s="26" t="s">
        <v>244</v>
      </c>
      <c r="K62" s="22" t="s">
        <v>11</v>
      </c>
      <c r="L62" s="8"/>
    </row>
    <row r="63" spans="2:12" s="4" customFormat="1" x14ac:dyDescent="0.25">
      <c r="B63" s="23" t="s">
        <v>116</v>
      </c>
      <c r="C63" s="28">
        <f t="shared" si="7"/>
        <v>46195</v>
      </c>
      <c r="D63" s="23" t="s">
        <v>57</v>
      </c>
      <c r="E63" s="23" t="s">
        <v>17</v>
      </c>
      <c r="F63" s="23" t="s">
        <v>219</v>
      </c>
      <c r="G63" s="24">
        <v>646677.18000000005</v>
      </c>
      <c r="H63" s="24">
        <v>646677.18000000005</v>
      </c>
      <c r="I63" s="21">
        <f t="shared" si="2"/>
        <v>0</v>
      </c>
      <c r="J63" s="26" t="s">
        <v>244</v>
      </c>
      <c r="K63" s="22" t="s">
        <v>11</v>
      </c>
      <c r="L63" s="8"/>
    </row>
    <row r="64" spans="2:12" s="4" customFormat="1" x14ac:dyDescent="0.25">
      <c r="B64" s="23" t="s">
        <v>117</v>
      </c>
      <c r="C64" s="28">
        <f t="shared" si="7"/>
        <v>46195</v>
      </c>
      <c r="D64" s="23" t="s">
        <v>37</v>
      </c>
      <c r="E64" s="23" t="s">
        <v>40</v>
      </c>
      <c r="F64" s="23" t="s">
        <v>220</v>
      </c>
      <c r="G64" s="24">
        <v>147500</v>
      </c>
      <c r="H64" s="24">
        <v>147500</v>
      </c>
      <c r="I64" s="21">
        <f t="shared" si="2"/>
        <v>0</v>
      </c>
      <c r="J64" s="26" t="s">
        <v>244</v>
      </c>
      <c r="K64" s="22" t="s">
        <v>11</v>
      </c>
      <c r="L64" s="8"/>
    </row>
    <row r="65" spans="2:12" s="4" customFormat="1" x14ac:dyDescent="0.25">
      <c r="B65" s="23" t="s">
        <v>118</v>
      </c>
      <c r="C65" s="28">
        <f t="shared" si="7"/>
        <v>46195</v>
      </c>
      <c r="D65" s="23" t="s">
        <v>27</v>
      </c>
      <c r="E65" s="23" t="s">
        <v>28</v>
      </c>
      <c r="F65" s="23" t="s">
        <v>221</v>
      </c>
      <c r="G65" s="24">
        <v>18172</v>
      </c>
      <c r="H65" s="24">
        <v>18172</v>
      </c>
      <c r="I65" s="21">
        <f t="shared" si="2"/>
        <v>0</v>
      </c>
      <c r="J65" s="26" t="s">
        <v>244</v>
      </c>
      <c r="K65" s="22" t="s">
        <v>11</v>
      </c>
      <c r="L65" s="8"/>
    </row>
    <row r="66" spans="2:12" s="4" customFormat="1" x14ac:dyDescent="0.25">
      <c r="B66" s="23" t="s">
        <v>119</v>
      </c>
      <c r="C66" s="28">
        <f t="shared" si="7"/>
        <v>46195</v>
      </c>
      <c r="D66" s="23" t="s">
        <v>27</v>
      </c>
      <c r="E66" s="23" t="s">
        <v>28</v>
      </c>
      <c r="F66" s="23" t="s">
        <v>222</v>
      </c>
      <c r="G66" s="24">
        <v>20089.5</v>
      </c>
      <c r="H66" s="24">
        <v>20089.5</v>
      </c>
      <c r="I66" s="21">
        <f t="shared" si="2"/>
        <v>0</v>
      </c>
      <c r="J66" s="26" t="s">
        <v>244</v>
      </c>
      <c r="K66" s="22" t="s">
        <v>11</v>
      </c>
      <c r="L66" s="8"/>
    </row>
    <row r="67" spans="2:12" s="4" customFormat="1" x14ac:dyDescent="0.25">
      <c r="B67" s="23" t="s">
        <v>120</v>
      </c>
      <c r="C67" s="28">
        <f t="shared" si="7"/>
        <v>46195</v>
      </c>
      <c r="D67" s="23" t="s">
        <v>27</v>
      </c>
      <c r="E67" s="23" t="s">
        <v>28</v>
      </c>
      <c r="F67" s="23" t="s">
        <v>223</v>
      </c>
      <c r="G67" s="24">
        <v>20119</v>
      </c>
      <c r="H67" s="24">
        <v>20119</v>
      </c>
      <c r="I67" s="21">
        <f t="shared" si="2"/>
        <v>0</v>
      </c>
      <c r="J67" s="26" t="s">
        <v>244</v>
      </c>
      <c r="K67" s="22" t="s">
        <v>11</v>
      </c>
      <c r="L67" s="8"/>
    </row>
    <row r="68" spans="2:12" s="4" customFormat="1" x14ac:dyDescent="0.25">
      <c r="B68" s="23" t="s">
        <v>121</v>
      </c>
      <c r="C68" s="28">
        <f t="shared" si="7"/>
        <v>46195</v>
      </c>
      <c r="D68" s="23" t="s">
        <v>27</v>
      </c>
      <c r="E68" s="23" t="s">
        <v>28</v>
      </c>
      <c r="F68" s="23" t="s">
        <v>29</v>
      </c>
      <c r="G68" s="24">
        <v>16343</v>
      </c>
      <c r="H68" s="24">
        <v>16343</v>
      </c>
      <c r="I68" s="21">
        <f t="shared" si="2"/>
        <v>0</v>
      </c>
      <c r="J68" s="26" t="s">
        <v>244</v>
      </c>
      <c r="K68" s="22" t="s">
        <v>11</v>
      </c>
      <c r="L68" s="8"/>
    </row>
    <row r="69" spans="2:12" s="4" customFormat="1" x14ac:dyDescent="0.25">
      <c r="B69" s="23" t="s">
        <v>122</v>
      </c>
      <c r="C69" s="28">
        <f t="shared" si="7"/>
        <v>46195</v>
      </c>
      <c r="D69" s="23" t="s">
        <v>27</v>
      </c>
      <c r="E69" s="23" t="s">
        <v>28</v>
      </c>
      <c r="F69" s="23" t="s">
        <v>29</v>
      </c>
      <c r="G69" s="24">
        <v>16343</v>
      </c>
      <c r="H69" s="24">
        <v>16343</v>
      </c>
      <c r="I69" s="21">
        <f t="shared" si="2"/>
        <v>0</v>
      </c>
      <c r="J69" s="26" t="s">
        <v>244</v>
      </c>
      <c r="K69" s="22" t="s">
        <v>11</v>
      </c>
      <c r="L69" s="8"/>
    </row>
    <row r="70" spans="2:12" s="4" customFormat="1" x14ac:dyDescent="0.25">
      <c r="B70" s="23" t="s">
        <v>123</v>
      </c>
      <c r="C70" s="28">
        <f t="shared" si="7"/>
        <v>46195</v>
      </c>
      <c r="D70" s="23" t="s">
        <v>27</v>
      </c>
      <c r="E70" s="23" t="s">
        <v>28</v>
      </c>
      <c r="F70" s="23" t="s">
        <v>223</v>
      </c>
      <c r="G70" s="24">
        <v>45577.5</v>
      </c>
      <c r="H70" s="24">
        <v>45577.5</v>
      </c>
      <c r="I70" s="21">
        <f t="shared" si="2"/>
        <v>0</v>
      </c>
      <c r="J70" s="26" t="s">
        <v>244</v>
      </c>
      <c r="K70" s="22" t="s">
        <v>11</v>
      </c>
      <c r="L70" s="8"/>
    </row>
    <row r="71" spans="2:12" s="4" customFormat="1" x14ac:dyDescent="0.25">
      <c r="B71" s="23" t="s">
        <v>124</v>
      </c>
      <c r="C71" s="28">
        <f t="shared" si="7"/>
        <v>46195</v>
      </c>
      <c r="D71" s="23" t="s">
        <v>27</v>
      </c>
      <c r="E71" s="23" t="s">
        <v>28</v>
      </c>
      <c r="F71" s="23" t="s">
        <v>29</v>
      </c>
      <c r="G71" s="24">
        <v>25606</v>
      </c>
      <c r="H71" s="24">
        <v>25606</v>
      </c>
      <c r="I71" s="21">
        <f t="shared" si="2"/>
        <v>0</v>
      </c>
      <c r="J71" s="26" t="s">
        <v>244</v>
      </c>
      <c r="K71" s="22" t="s">
        <v>11</v>
      </c>
      <c r="L71" s="8"/>
    </row>
    <row r="72" spans="2:12" s="4" customFormat="1" x14ac:dyDescent="0.25">
      <c r="B72" s="23" t="s">
        <v>125</v>
      </c>
      <c r="C72" s="28">
        <f>DATE(2026,6,24)</f>
        <v>46197</v>
      </c>
      <c r="D72" s="23" t="s">
        <v>159</v>
      </c>
      <c r="E72" s="23" t="s">
        <v>216</v>
      </c>
      <c r="F72" s="23" t="s">
        <v>224</v>
      </c>
      <c r="G72" s="24">
        <v>265000</v>
      </c>
      <c r="H72" s="24">
        <v>265000</v>
      </c>
      <c r="I72" s="21">
        <f t="shared" si="2"/>
        <v>0</v>
      </c>
      <c r="J72" s="26" t="s">
        <v>244</v>
      </c>
      <c r="K72" s="22" t="s">
        <v>11</v>
      </c>
      <c r="L72" s="8"/>
    </row>
    <row r="73" spans="2:12" s="4" customFormat="1" x14ac:dyDescent="0.25">
      <c r="B73" s="23" t="s">
        <v>126</v>
      </c>
      <c r="C73" s="28">
        <f>DATE(2026,6,24)</f>
        <v>46197</v>
      </c>
      <c r="D73" s="23" t="s">
        <v>160</v>
      </c>
      <c r="E73" s="23" t="s">
        <v>225</v>
      </c>
      <c r="F73" s="23" t="s">
        <v>226</v>
      </c>
      <c r="G73" s="24">
        <v>365959.09</v>
      </c>
      <c r="H73" s="24">
        <v>365959.09</v>
      </c>
      <c r="I73" s="21">
        <f t="shared" si="2"/>
        <v>0</v>
      </c>
      <c r="J73" s="26" t="s">
        <v>244</v>
      </c>
      <c r="K73" s="22" t="s">
        <v>11</v>
      </c>
      <c r="L73" s="8"/>
    </row>
    <row r="74" spans="2:12" s="4" customFormat="1" x14ac:dyDescent="0.25">
      <c r="B74" s="23" t="s">
        <v>127</v>
      </c>
      <c r="C74" s="28">
        <f t="shared" ref="C74:C78" si="8">DATE(2026,6,26)</f>
        <v>46199</v>
      </c>
      <c r="D74" s="23" t="s">
        <v>44</v>
      </c>
      <c r="E74" s="23" t="s">
        <v>45</v>
      </c>
      <c r="F74" s="23" t="s">
        <v>227</v>
      </c>
      <c r="G74" s="24">
        <v>2500</v>
      </c>
      <c r="H74" s="24">
        <v>2500</v>
      </c>
      <c r="I74" s="21">
        <f t="shared" si="2"/>
        <v>0</v>
      </c>
      <c r="J74" s="26" t="s">
        <v>244</v>
      </c>
      <c r="K74" s="22" t="s">
        <v>11</v>
      </c>
      <c r="L74" s="8"/>
    </row>
    <row r="75" spans="2:12" s="4" customFormat="1" x14ac:dyDescent="0.25">
      <c r="B75" s="23" t="s">
        <v>128</v>
      </c>
      <c r="C75" s="28">
        <f t="shared" si="8"/>
        <v>46199</v>
      </c>
      <c r="D75" s="23" t="s">
        <v>46</v>
      </c>
      <c r="E75" s="23" t="s">
        <v>47</v>
      </c>
      <c r="F75" s="23" t="s">
        <v>228</v>
      </c>
      <c r="G75" s="24">
        <v>6300</v>
      </c>
      <c r="H75" s="24">
        <v>6300</v>
      </c>
      <c r="I75" s="21">
        <f t="shared" si="2"/>
        <v>0</v>
      </c>
      <c r="J75" s="26" t="s">
        <v>244</v>
      </c>
      <c r="K75" s="22" t="s">
        <v>11</v>
      </c>
      <c r="L75" s="8"/>
    </row>
    <row r="76" spans="2:12" s="4" customFormat="1" x14ac:dyDescent="0.25">
      <c r="B76" s="23" t="s">
        <v>129</v>
      </c>
      <c r="C76" s="28">
        <f t="shared" si="8"/>
        <v>46199</v>
      </c>
      <c r="D76" s="23" t="s">
        <v>38</v>
      </c>
      <c r="E76" s="23" t="s">
        <v>41</v>
      </c>
      <c r="F76" s="23" t="s">
        <v>229</v>
      </c>
      <c r="G76" s="24">
        <v>1120</v>
      </c>
      <c r="H76" s="24">
        <v>1120</v>
      </c>
      <c r="I76" s="21">
        <f t="shared" si="2"/>
        <v>0</v>
      </c>
      <c r="J76" s="26" t="s">
        <v>244</v>
      </c>
      <c r="K76" s="22" t="s">
        <v>11</v>
      </c>
      <c r="L76" s="8"/>
    </row>
    <row r="77" spans="2:12" s="4" customFormat="1" x14ac:dyDescent="0.25">
      <c r="B77" s="23" t="s">
        <v>130</v>
      </c>
      <c r="C77" s="28">
        <f t="shared" si="8"/>
        <v>46199</v>
      </c>
      <c r="D77" s="23" t="s">
        <v>27</v>
      </c>
      <c r="E77" s="23" t="s">
        <v>28</v>
      </c>
      <c r="F77" s="23" t="s">
        <v>223</v>
      </c>
      <c r="G77" s="24">
        <v>46279.6</v>
      </c>
      <c r="H77" s="24">
        <v>46279.6</v>
      </c>
      <c r="I77" s="21">
        <f t="shared" si="2"/>
        <v>0</v>
      </c>
      <c r="J77" s="26" t="s">
        <v>244</v>
      </c>
      <c r="K77" s="22" t="s">
        <v>11</v>
      </c>
      <c r="L77" s="8"/>
    </row>
    <row r="78" spans="2:12" s="4" customFormat="1" x14ac:dyDescent="0.25">
      <c r="B78" s="23" t="s">
        <v>131</v>
      </c>
      <c r="C78" s="28">
        <f t="shared" si="8"/>
        <v>46199</v>
      </c>
      <c r="D78" s="23" t="s">
        <v>58</v>
      </c>
      <c r="E78" s="23" t="s">
        <v>59</v>
      </c>
      <c r="F78" s="23" t="s">
        <v>230</v>
      </c>
      <c r="G78" s="24">
        <v>810</v>
      </c>
      <c r="H78" s="24">
        <v>810</v>
      </c>
      <c r="I78" s="21">
        <f t="shared" si="2"/>
        <v>0</v>
      </c>
      <c r="J78" s="26" t="s">
        <v>244</v>
      </c>
      <c r="K78" s="22" t="s">
        <v>11</v>
      </c>
      <c r="L78" s="8"/>
    </row>
    <row r="79" spans="2:12" s="4" customFormat="1" x14ac:dyDescent="0.25">
      <c r="B79" s="23" t="s">
        <v>132</v>
      </c>
      <c r="C79" s="28">
        <f>DATE(2026,6,23)</f>
        <v>46196</v>
      </c>
      <c r="D79" s="23" t="s">
        <v>150</v>
      </c>
      <c r="E79" s="23" t="s">
        <v>180</v>
      </c>
      <c r="F79" s="23" t="s">
        <v>231</v>
      </c>
      <c r="G79" s="24">
        <v>32500</v>
      </c>
      <c r="H79" s="24">
        <v>32500</v>
      </c>
      <c r="I79" s="21">
        <f t="shared" si="2"/>
        <v>0</v>
      </c>
      <c r="J79" s="26" t="s">
        <v>244</v>
      </c>
      <c r="K79" s="22" t="s">
        <v>11</v>
      </c>
      <c r="L79" s="8"/>
    </row>
    <row r="80" spans="2:12" s="4" customFormat="1" x14ac:dyDescent="0.25">
      <c r="B80" s="23" t="s">
        <v>133</v>
      </c>
      <c r="C80" s="28">
        <f>DATE(2026,6,23)</f>
        <v>46196</v>
      </c>
      <c r="D80" s="23" t="s">
        <v>38</v>
      </c>
      <c r="E80" s="23" t="s">
        <v>41</v>
      </c>
      <c r="F80" s="23" t="s">
        <v>232</v>
      </c>
      <c r="G80" s="24">
        <v>1120</v>
      </c>
      <c r="H80" s="24">
        <v>1120</v>
      </c>
      <c r="I80" s="21">
        <f t="shared" si="2"/>
        <v>0</v>
      </c>
      <c r="J80" s="26" t="s">
        <v>244</v>
      </c>
      <c r="K80" s="22" t="s">
        <v>11</v>
      </c>
      <c r="L80" s="8"/>
    </row>
    <row r="81" spans="2:12" s="4" customFormat="1" x14ac:dyDescent="0.25">
      <c r="B81" s="23" t="s">
        <v>134</v>
      </c>
      <c r="C81" s="28">
        <f>DATE(2026,6,23)</f>
        <v>46196</v>
      </c>
      <c r="D81" s="23" t="s">
        <v>161</v>
      </c>
      <c r="E81" s="23" t="s">
        <v>233</v>
      </c>
      <c r="F81" s="23" t="s">
        <v>226</v>
      </c>
      <c r="G81" s="24">
        <v>312700</v>
      </c>
      <c r="H81" s="24">
        <v>312700</v>
      </c>
      <c r="I81" s="21">
        <f t="shared" si="2"/>
        <v>0</v>
      </c>
      <c r="J81" s="26" t="s">
        <v>244</v>
      </c>
      <c r="K81" s="22" t="s">
        <v>11</v>
      </c>
      <c r="L81" s="8"/>
    </row>
    <row r="82" spans="2:12" s="4" customFormat="1" x14ac:dyDescent="0.25">
      <c r="B82" s="46" t="s">
        <v>135</v>
      </c>
      <c r="C82" s="48">
        <f>DATE(2026,6,29)</f>
        <v>46202</v>
      </c>
      <c r="D82" s="46" t="s">
        <v>162</v>
      </c>
      <c r="E82" s="46" t="s">
        <v>234</v>
      </c>
      <c r="F82" s="46" t="s">
        <v>235</v>
      </c>
      <c r="G82" s="49">
        <v>60906.74</v>
      </c>
      <c r="H82" s="49">
        <v>60906.74</v>
      </c>
      <c r="I82" s="21">
        <f t="shared" si="2"/>
        <v>0</v>
      </c>
      <c r="J82" s="26" t="s">
        <v>244</v>
      </c>
      <c r="K82" s="22" t="s">
        <v>11</v>
      </c>
      <c r="L82" s="8"/>
    </row>
    <row r="83" spans="2:12" s="4" customFormat="1" x14ac:dyDescent="0.25">
      <c r="B83" s="23" t="s">
        <v>34</v>
      </c>
      <c r="C83" s="28">
        <f t="shared" ref="C83:C86" si="9">DATE(2026,6,30)</f>
        <v>46203</v>
      </c>
      <c r="D83" s="23" t="s">
        <v>163</v>
      </c>
      <c r="E83" s="23" t="s">
        <v>236</v>
      </c>
      <c r="F83" s="23" t="s">
        <v>237</v>
      </c>
      <c r="G83" s="24">
        <v>59000</v>
      </c>
      <c r="H83" s="24">
        <v>59000</v>
      </c>
      <c r="I83" s="21">
        <f t="shared" si="2"/>
        <v>0</v>
      </c>
      <c r="J83" s="26" t="s">
        <v>244</v>
      </c>
      <c r="K83" s="22" t="s">
        <v>11</v>
      </c>
      <c r="L83" s="8"/>
    </row>
    <row r="84" spans="2:12" s="4" customFormat="1" x14ac:dyDescent="0.25">
      <c r="B84" s="23" t="s">
        <v>136</v>
      </c>
      <c r="C84" s="28">
        <f t="shared" si="9"/>
        <v>46203</v>
      </c>
      <c r="D84" s="23" t="s">
        <v>36</v>
      </c>
      <c r="E84" s="23" t="s">
        <v>39</v>
      </c>
      <c r="F84" s="23" t="s">
        <v>238</v>
      </c>
      <c r="G84" s="24">
        <v>396935.81</v>
      </c>
      <c r="H84" s="24">
        <v>396935.81</v>
      </c>
      <c r="I84" s="21">
        <f t="shared" si="2"/>
        <v>0</v>
      </c>
      <c r="J84" s="26" t="s">
        <v>244</v>
      </c>
      <c r="K84" s="22" t="s">
        <v>11</v>
      </c>
      <c r="L84" s="8"/>
    </row>
    <row r="85" spans="2:12" s="4" customFormat="1" x14ac:dyDescent="0.25">
      <c r="B85" s="23" t="s">
        <v>137</v>
      </c>
      <c r="C85" s="28">
        <f t="shared" si="9"/>
        <v>46203</v>
      </c>
      <c r="D85" s="23" t="s">
        <v>164</v>
      </c>
      <c r="E85" s="23" t="s">
        <v>239</v>
      </c>
      <c r="F85" s="23" t="s">
        <v>240</v>
      </c>
      <c r="G85" s="24">
        <v>202960</v>
      </c>
      <c r="H85" s="24">
        <v>202960</v>
      </c>
      <c r="I85" s="21">
        <f t="shared" si="2"/>
        <v>0</v>
      </c>
      <c r="J85" s="26" t="s">
        <v>244</v>
      </c>
      <c r="K85" s="22" t="s">
        <v>11</v>
      </c>
      <c r="L85" s="8"/>
    </row>
    <row r="86" spans="2:12" s="4" customFormat="1" x14ac:dyDescent="0.25">
      <c r="B86" s="23" t="s">
        <v>138</v>
      </c>
      <c r="C86" s="28">
        <f t="shared" si="9"/>
        <v>46203</v>
      </c>
      <c r="D86" s="23" t="s">
        <v>165</v>
      </c>
      <c r="E86" s="23" t="s">
        <v>241</v>
      </c>
      <c r="F86" s="23" t="s">
        <v>226</v>
      </c>
      <c r="G86" s="24">
        <v>191750</v>
      </c>
      <c r="H86" s="24">
        <v>191750</v>
      </c>
      <c r="I86" s="21">
        <f t="shared" si="2"/>
        <v>0</v>
      </c>
      <c r="J86" s="26" t="s">
        <v>244</v>
      </c>
      <c r="K86" s="22" t="s">
        <v>11</v>
      </c>
      <c r="L86" s="8"/>
    </row>
    <row r="87" spans="2:12" s="4" customFormat="1" x14ac:dyDescent="0.25">
      <c r="B87" s="23" t="s">
        <v>139</v>
      </c>
      <c r="C87" s="28">
        <f>DATE(2026,6,24)</f>
        <v>46197</v>
      </c>
      <c r="D87" s="23" t="s">
        <v>25</v>
      </c>
      <c r="E87" s="23" t="s">
        <v>26</v>
      </c>
      <c r="F87" s="23" t="s">
        <v>242</v>
      </c>
      <c r="G87" s="24">
        <v>470</v>
      </c>
      <c r="H87" s="24">
        <v>470</v>
      </c>
      <c r="I87" s="21">
        <f t="shared" si="2"/>
        <v>0</v>
      </c>
      <c r="J87" s="26" t="s">
        <v>244</v>
      </c>
      <c r="K87" s="22" t="s">
        <v>11</v>
      </c>
      <c r="L87" s="8"/>
    </row>
    <row r="88" spans="2:12" s="4" customFormat="1" x14ac:dyDescent="0.25">
      <c r="B88" s="23" t="s">
        <v>140</v>
      </c>
      <c r="C88" s="28">
        <f>DATE(2026,6,24)</f>
        <v>46197</v>
      </c>
      <c r="D88" s="23" t="s">
        <v>146</v>
      </c>
      <c r="E88" s="23" t="s">
        <v>172</v>
      </c>
      <c r="F88" s="23" t="s">
        <v>243</v>
      </c>
      <c r="G88" s="24">
        <v>8750</v>
      </c>
      <c r="H88" s="24">
        <v>8750</v>
      </c>
      <c r="I88" s="21">
        <f t="shared" si="2"/>
        <v>0</v>
      </c>
      <c r="J88" s="26" t="s">
        <v>244</v>
      </c>
      <c r="K88" s="22" t="s">
        <v>11</v>
      </c>
      <c r="L88" s="8"/>
    </row>
    <row r="89" spans="2:12" x14ac:dyDescent="0.25">
      <c r="B89" s="44"/>
      <c r="C89" s="44"/>
      <c r="D89" s="44"/>
      <c r="E89" s="44"/>
      <c r="F89" s="33"/>
      <c r="G89" s="34">
        <f>SUM(G10:G88)</f>
        <v>8594097.299999997</v>
      </c>
      <c r="H89" s="34">
        <f>SUM(H10:H88)</f>
        <v>8594097.299999997</v>
      </c>
      <c r="I89" s="35">
        <f>-H98</f>
        <v>0</v>
      </c>
      <c r="J89" s="36"/>
      <c r="K89" s="36"/>
      <c r="L89" s="9"/>
    </row>
    <row r="90" spans="2:12" x14ac:dyDescent="0.25">
      <c r="B90" s="15"/>
      <c r="C90" s="16"/>
      <c r="D90" s="16"/>
      <c r="E90" s="15"/>
      <c r="F90" s="15"/>
      <c r="G90" s="10"/>
      <c r="H90" s="11"/>
      <c r="I90" s="12"/>
      <c r="J90" s="12"/>
      <c r="K90" s="12"/>
      <c r="L90" s="9"/>
    </row>
    <row r="91" spans="2:12" s="5" customFormat="1" x14ac:dyDescent="0.25">
      <c r="B91" s="17"/>
      <c r="C91" s="18"/>
      <c r="D91" s="18"/>
      <c r="E91" s="19"/>
      <c r="F91" s="20"/>
      <c r="G91" s="13"/>
      <c r="H91" s="9"/>
      <c r="I91" s="14"/>
      <c r="J91" s="14"/>
      <c r="K91" s="14"/>
      <c r="L91" s="9"/>
    </row>
    <row r="92" spans="2:12" s="5" customFormat="1" x14ac:dyDescent="0.25">
      <c r="B92" s="17"/>
      <c r="C92" s="18"/>
      <c r="D92" s="18"/>
      <c r="E92" s="19"/>
      <c r="F92" s="20"/>
      <c r="G92" s="13"/>
      <c r="H92" s="9"/>
      <c r="I92" s="14"/>
      <c r="J92" s="14"/>
      <c r="K92" s="14"/>
      <c r="L92" s="9"/>
    </row>
    <row r="93" spans="2:12" s="5" customFormat="1" x14ac:dyDescent="0.25">
      <c r="B93" s="45" t="s">
        <v>19</v>
      </c>
      <c r="C93" s="45"/>
      <c r="D93" s="45"/>
      <c r="E93" s="45"/>
      <c r="F93" s="39" t="s">
        <v>42</v>
      </c>
      <c r="G93" s="39"/>
      <c r="H93" s="39"/>
      <c r="I93" s="39"/>
      <c r="J93" s="39"/>
      <c r="K93" s="39"/>
      <c r="L93" s="9"/>
    </row>
    <row r="94" spans="2:12" s="5" customFormat="1" x14ac:dyDescent="0.25">
      <c r="B94" s="37" t="s">
        <v>20</v>
      </c>
      <c r="C94" s="38"/>
      <c r="D94" s="38"/>
      <c r="E94" s="38"/>
      <c r="F94" s="40" t="s">
        <v>18</v>
      </c>
      <c r="G94" s="40"/>
      <c r="H94" s="40"/>
      <c r="I94" s="40"/>
      <c r="J94" s="40"/>
      <c r="K94" s="40"/>
      <c r="L94" s="9"/>
    </row>
    <row r="100" spans="1:14" s="5" customFormat="1" x14ac:dyDescent="0.25">
      <c r="A100" s="1"/>
      <c r="B100" s="6"/>
      <c r="E100" s="6"/>
      <c r="F100" s="1"/>
      <c r="G100" s="1"/>
      <c r="H100" s="1"/>
      <c r="L100" s="1"/>
      <c r="M100" s="1"/>
      <c r="N100" s="1"/>
    </row>
    <row r="101" spans="1:14" s="5" customFormat="1" x14ac:dyDescent="0.25">
      <c r="A101" s="1"/>
      <c r="B101" s="6"/>
      <c r="E101" s="6"/>
      <c r="F101" s="1"/>
      <c r="G101" s="1"/>
      <c r="H101" s="1"/>
      <c r="L101" s="1"/>
      <c r="M101" s="1"/>
      <c r="N101" s="1"/>
    </row>
    <row r="102" spans="1:14" s="5" customFormat="1" x14ac:dyDescent="0.25">
      <c r="A102" s="1"/>
      <c r="B102" s="6"/>
      <c r="E102" s="6"/>
      <c r="F102" s="1"/>
      <c r="G102" s="1"/>
      <c r="H102" s="1"/>
      <c r="L102" s="1"/>
      <c r="M102" s="1"/>
      <c r="N102" s="1"/>
    </row>
    <row r="103" spans="1:14" s="5" customFormat="1" x14ac:dyDescent="0.25">
      <c r="A103" s="1"/>
      <c r="B103" s="6"/>
      <c r="E103" s="6"/>
      <c r="F103" s="1"/>
      <c r="G103" s="1"/>
      <c r="H103" s="1"/>
      <c r="L103" s="1"/>
      <c r="M103" s="1"/>
      <c r="N103" s="1"/>
    </row>
    <row r="104" spans="1:14" s="5" customFormat="1" x14ac:dyDescent="0.25">
      <c r="A104" s="1"/>
      <c r="B104" s="6"/>
      <c r="E104" s="6"/>
      <c r="F104" s="1"/>
      <c r="G104" s="1"/>
      <c r="H104" s="1"/>
      <c r="L104" s="1"/>
      <c r="M104" s="1"/>
      <c r="N104" s="1"/>
    </row>
    <row r="105" spans="1:14" s="5" customFormat="1" x14ac:dyDescent="0.25">
      <c r="A105" s="1"/>
      <c r="B105" s="6"/>
      <c r="E105" s="6"/>
      <c r="F105" s="1"/>
      <c r="G105" s="1"/>
      <c r="H105" s="1"/>
      <c r="L105" s="1"/>
      <c r="M105" s="1"/>
      <c r="N105" s="1"/>
    </row>
    <row r="106" spans="1:14" s="5" customFormat="1" x14ac:dyDescent="0.25">
      <c r="A106" s="1"/>
      <c r="B106" s="6"/>
      <c r="E106" s="6"/>
      <c r="F106" s="1"/>
      <c r="G106" s="1"/>
      <c r="H106" s="1"/>
      <c r="L106" s="1"/>
      <c r="M106" s="1"/>
      <c r="N106" s="1"/>
    </row>
    <row r="107" spans="1:14" s="5" customFormat="1" x14ac:dyDescent="0.25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25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25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25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25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25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25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25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25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25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25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25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25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25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25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25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25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25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25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25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25">
      <c r="A131" s="1"/>
      <c r="B131" s="6"/>
      <c r="E131" s="6"/>
      <c r="F131" s="1"/>
      <c r="G131" s="1"/>
      <c r="H131" s="1"/>
      <c r="L131" s="1"/>
      <c r="M131" s="1"/>
      <c r="N131" s="1"/>
    </row>
  </sheetData>
  <sortState ref="B12:K121">
    <sortCondition ref="C12:C121"/>
  </sortState>
  <mergeCells count="8">
    <mergeCell ref="B94:E94"/>
    <mergeCell ref="F93:K93"/>
    <mergeCell ref="F94:K94"/>
    <mergeCell ref="B6:K6"/>
    <mergeCell ref="B7:K7"/>
    <mergeCell ref="B8:K8"/>
    <mergeCell ref="B89:E89"/>
    <mergeCell ref="B93:E93"/>
  </mergeCells>
  <pageMargins left="0.25" right="0.25" top="0.75" bottom="0.75" header="0.3" footer="0.3"/>
  <pageSetup scale="76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80548D5-22B4-4C7A-9C14-E932854D5E38}"/>
</file>

<file path=customXml/itemProps2.xml><?xml version="1.0" encoding="utf-8"?>
<ds:datastoreItem xmlns:ds="http://schemas.openxmlformats.org/officeDocument/2006/customXml" ds:itemID="{C49F163D-75BE-45D2-BB4C-6A230B509EB8}"/>
</file>

<file path=customXml/itemProps3.xml><?xml version="1.0" encoding="utf-8"?>
<ds:datastoreItem xmlns:ds="http://schemas.openxmlformats.org/officeDocument/2006/customXml" ds:itemID="{4B9B9ED3-E8B7-4719-8E4F-F2CC658D7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2026</vt:lpstr>
      <vt:lpstr>'JUNIO 2026'!Área_de_impresión</vt:lpstr>
      <vt:lpstr>'JUNIO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Alexis Ramirez</cp:lastModifiedBy>
  <cp:lastPrinted>2026-02-11T13:07:35Z</cp:lastPrinted>
  <dcterms:created xsi:type="dcterms:W3CDTF">2023-05-10T12:41:08Z</dcterms:created>
  <dcterms:modified xsi:type="dcterms:W3CDTF">2026-07-06T18:22:37Z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