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mateo\OneDrive - cnss.gob.do\Dir_Finanzas - Documentos\Direccion Financiera\DEPARTAMENTO DE PRESUPUESTO\Nelson Mateo\Presupuesto 2026\Entregables OAI\Enero\"/>
    </mc:Choice>
  </mc:AlternateContent>
  <bookViews>
    <workbookView xWindow="0" yWindow="0" windowWidth="16890" windowHeight="7305" activeTab="1"/>
  </bookViews>
  <sheets>
    <sheet name="P1 Presupuesto Aprobado" sheetId="2" r:id="rId1"/>
    <sheet name="P2 Presupuesto Aprob-Ejec." sheetId="3" r:id="rId2"/>
    <sheet name="P3 Presupuesto Ejecutado" sheetId="7" r:id="rId3"/>
  </sheets>
  <definedNames>
    <definedName name="_xlnm.Print_Area" localSheetId="0">'P1 Presupuesto Aprobado'!$A$1:$C$100</definedName>
    <definedName name="_xlnm.Print_Area" localSheetId="1">'P2 Presupuesto Aprob-Ejec.'!$B$1:$Q$119</definedName>
    <definedName name="_xlnm.Print_Area" localSheetId="2">'P3 Presupuesto Ejecutado'!$B$1:$Q$87</definedName>
    <definedName name="_xlnm.Print_Titles" localSheetId="1">'P2 Presupuesto Aprob-Ejec.'!$3:$9</definedName>
    <definedName name="_xlnm.Print_Titles" localSheetId="2">'P3 Presupuesto Ejecutado'!$1:$7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7" l="1"/>
  <c r="Q17" i="7"/>
  <c r="Q18" i="7"/>
  <c r="Q19" i="7"/>
  <c r="Q20" i="7"/>
  <c r="Q21" i="7"/>
  <c r="Q22" i="7"/>
  <c r="Q23" i="7"/>
  <c r="Q24" i="7"/>
  <c r="Q26" i="7"/>
  <c r="Q27" i="7"/>
  <c r="Q28" i="7"/>
  <c r="Q29" i="7"/>
  <c r="Q30" i="7"/>
  <c r="Q31" i="7"/>
  <c r="Q32" i="7"/>
  <c r="Q33" i="7"/>
  <c r="Q34" i="7"/>
  <c r="Q36" i="7"/>
  <c r="Q37" i="7"/>
  <c r="Q38" i="7"/>
  <c r="Q39" i="7"/>
  <c r="Q40" i="7"/>
  <c r="Q41" i="7"/>
  <c r="Q42" i="7"/>
  <c r="Q44" i="7"/>
  <c r="Q45" i="7"/>
  <c r="Q46" i="7"/>
  <c r="Q47" i="7"/>
  <c r="Q48" i="7"/>
  <c r="Q49" i="7"/>
  <c r="Q50" i="7"/>
  <c r="Q52" i="7"/>
  <c r="Q53" i="7"/>
  <c r="Q54" i="7"/>
  <c r="Q55" i="7"/>
  <c r="Q56" i="7"/>
  <c r="Q57" i="7"/>
  <c r="Q58" i="7"/>
  <c r="Q59" i="7"/>
  <c r="Q60" i="7"/>
  <c r="Q62" i="7"/>
  <c r="Q63" i="7"/>
  <c r="Q64" i="7"/>
  <c r="Q65" i="7"/>
  <c r="Q67" i="7"/>
  <c r="Q68" i="7"/>
  <c r="Q70" i="7"/>
  <c r="Q71" i="7"/>
  <c r="Q72" i="7"/>
  <c r="Q76" i="7"/>
  <c r="Q77" i="7"/>
  <c r="Q79" i="7"/>
  <c r="Q80" i="7"/>
  <c r="Q82" i="7"/>
  <c r="Q84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D69" i="7"/>
  <c r="E69" i="7"/>
  <c r="F69" i="7"/>
  <c r="G69" i="7"/>
  <c r="H69" i="7"/>
  <c r="I69" i="7"/>
  <c r="J69" i="7"/>
  <c r="K69" i="7"/>
  <c r="L69" i="7"/>
  <c r="M69" i="7"/>
  <c r="N69" i="7"/>
  <c r="O69" i="7"/>
  <c r="P69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C66" i="7"/>
  <c r="D61" i="7"/>
  <c r="E61" i="7"/>
  <c r="F61" i="7"/>
  <c r="G61" i="7"/>
  <c r="H61" i="7"/>
  <c r="I61" i="7"/>
  <c r="J61" i="7"/>
  <c r="K61" i="7"/>
  <c r="L61" i="7"/>
  <c r="M61" i="7"/>
  <c r="N61" i="7"/>
  <c r="O61" i="7"/>
  <c r="P6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D9" i="7"/>
  <c r="E9" i="7"/>
  <c r="F9" i="7"/>
  <c r="H9" i="7"/>
  <c r="I9" i="7"/>
  <c r="J9" i="7"/>
  <c r="K9" i="7"/>
  <c r="L9" i="7"/>
  <c r="M9" i="7"/>
  <c r="N9" i="7"/>
  <c r="O9" i="7"/>
  <c r="P9" i="7"/>
  <c r="C77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28" i="3"/>
  <c r="Q29" i="3"/>
  <c r="Q30" i="3"/>
  <c r="Q31" i="3"/>
  <c r="Q32" i="3"/>
  <c r="Q33" i="3"/>
  <c r="Q34" i="3"/>
  <c r="Q35" i="3"/>
  <c r="Q36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4" i="3"/>
  <c r="Q55" i="3"/>
  <c r="Q56" i="3"/>
  <c r="Q57" i="3"/>
  <c r="Q58" i="3"/>
  <c r="Q59" i="3"/>
  <c r="Q60" i="3"/>
  <c r="Q61" i="3"/>
  <c r="Q62" i="3"/>
  <c r="Q64" i="3"/>
  <c r="Q65" i="3"/>
  <c r="Q66" i="3"/>
  <c r="Q67" i="3"/>
  <c r="Q69" i="3"/>
  <c r="Q70" i="3"/>
  <c r="Q72" i="3"/>
  <c r="Q73" i="3"/>
  <c r="Q74" i="3"/>
  <c r="Q78" i="3"/>
  <c r="Q79" i="3"/>
  <c r="Q81" i="3"/>
  <c r="Q82" i="3"/>
  <c r="Q84" i="3"/>
  <c r="I76" i="3" l="1"/>
  <c r="Q27" i="3"/>
  <c r="M76" i="3"/>
  <c r="N85" i="3"/>
  <c r="Q63" i="3"/>
  <c r="Q71" i="3"/>
  <c r="Q37" i="3"/>
  <c r="Q45" i="3"/>
  <c r="Q68" i="3"/>
  <c r="Q17" i="3"/>
  <c r="G85" i="3"/>
  <c r="F85" i="3"/>
  <c r="L76" i="3"/>
  <c r="O76" i="3"/>
  <c r="I83" i="7"/>
  <c r="N83" i="7"/>
  <c r="Q75" i="7"/>
  <c r="Q78" i="7"/>
  <c r="O83" i="7"/>
  <c r="Q43" i="7"/>
  <c r="H83" i="7"/>
  <c r="D83" i="7"/>
  <c r="P83" i="7"/>
  <c r="J83" i="7"/>
  <c r="K83" i="7"/>
  <c r="K73" i="7"/>
  <c r="F83" i="7"/>
  <c r="Q66" i="7"/>
  <c r="I73" i="7"/>
  <c r="Q69" i="7"/>
  <c r="Q61" i="7"/>
  <c r="J73" i="7"/>
  <c r="M83" i="7"/>
  <c r="K74" i="7"/>
  <c r="Q81" i="7"/>
  <c r="J74" i="7"/>
  <c r="Q51" i="7"/>
  <c r="Q15" i="7"/>
  <c r="D73" i="7"/>
  <c r="F73" i="7"/>
  <c r="H73" i="7"/>
  <c r="Q25" i="7"/>
  <c r="Q35" i="7"/>
  <c r="E73" i="7"/>
  <c r="G74" i="7"/>
  <c r="I74" i="7"/>
  <c r="G83" i="7"/>
  <c r="H74" i="7"/>
  <c r="L74" i="7"/>
  <c r="M74" i="7"/>
  <c r="D74" i="7"/>
  <c r="P74" i="7"/>
  <c r="N74" i="7"/>
  <c r="L83" i="7"/>
  <c r="E83" i="7"/>
  <c r="O74" i="7"/>
  <c r="O73" i="7"/>
  <c r="N73" i="7"/>
  <c r="P73" i="7"/>
  <c r="M73" i="7"/>
  <c r="L73" i="7"/>
  <c r="C83" i="7"/>
  <c r="C74" i="7"/>
  <c r="E74" i="7"/>
  <c r="F74" i="7"/>
  <c r="J76" i="3"/>
  <c r="E76" i="3"/>
  <c r="P76" i="3"/>
  <c r="H85" i="3"/>
  <c r="N76" i="3"/>
  <c r="K76" i="3"/>
  <c r="D85" i="3"/>
  <c r="P85" i="3"/>
  <c r="D76" i="3"/>
  <c r="H76" i="3"/>
  <c r="G76" i="3"/>
  <c r="F76" i="3"/>
  <c r="O85" i="3"/>
  <c r="M85" i="3"/>
  <c r="L85" i="3"/>
  <c r="K85" i="3"/>
  <c r="J85" i="3"/>
  <c r="I85" i="3"/>
  <c r="Q77" i="3"/>
  <c r="E85" i="3"/>
  <c r="Q83" i="3"/>
  <c r="Q80" i="3"/>
  <c r="Q83" i="7" l="1"/>
  <c r="Q74" i="7"/>
  <c r="Q13" i="7"/>
  <c r="Q14" i="7"/>
  <c r="Q76" i="3"/>
  <c r="C83" i="3" l="1"/>
  <c r="C80" i="3"/>
  <c r="C68" i="3"/>
  <c r="D85" i="7"/>
  <c r="E85" i="7"/>
  <c r="F85" i="7"/>
  <c r="H85" i="7"/>
  <c r="I85" i="7"/>
  <c r="J85" i="7"/>
  <c r="K85" i="7"/>
  <c r="L85" i="7"/>
  <c r="M85" i="7"/>
  <c r="N85" i="7"/>
  <c r="O85" i="7"/>
  <c r="P85" i="7"/>
  <c r="K53" i="3"/>
  <c r="L53" i="3"/>
  <c r="M53" i="3"/>
  <c r="N53" i="3"/>
  <c r="O53" i="3"/>
  <c r="P53" i="3"/>
  <c r="C85" i="3" l="1"/>
  <c r="C76" i="3"/>
  <c r="E8" i="7"/>
  <c r="C69" i="7"/>
  <c r="C61" i="7"/>
  <c r="C51" i="7"/>
  <c r="C43" i="7"/>
  <c r="C35" i="7"/>
  <c r="C25" i="7"/>
  <c r="C15" i="7"/>
  <c r="C9" i="7"/>
  <c r="C8" i="7" l="1"/>
  <c r="C73" i="7"/>
  <c r="C85" i="7" s="1"/>
  <c r="C83" i="2"/>
  <c r="C69" i="2"/>
  <c r="C66" i="2"/>
  <c r="C61" i="2"/>
  <c r="C51" i="2"/>
  <c r="C43" i="2"/>
  <c r="C35" i="2"/>
  <c r="C25" i="2"/>
  <c r="C15" i="2"/>
  <c r="C9" i="2"/>
  <c r="C73" i="2" l="1"/>
  <c r="C85" i="2" s="1"/>
  <c r="D53" i="3"/>
  <c r="D11" i="3"/>
  <c r="D75" i="3" l="1"/>
  <c r="D87" i="3" s="1"/>
  <c r="D10" i="3"/>
  <c r="Q85" i="3"/>
  <c r="E53" i="3"/>
  <c r="E11" i="3"/>
  <c r="E10" i="3" l="1"/>
  <c r="E75" i="3"/>
  <c r="E87" i="3" s="1"/>
  <c r="O11" i="3"/>
  <c r="O75" i="3" s="1"/>
  <c r="O87" i="3" s="1"/>
  <c r="P11" i="3"/>
  <c r="P75" i="3" s="1"/>
  <c r="P87" i="3" s="1"/>
  <c r="G11" i="3"/>
  <c r="H11" i="3"/>
  <c r="I11" i="3"/>
  <c r="J11" i="3"/>
  <c r="K11" i="3"/>
  <c r="K75" i="3" s="1"/>
  <c r="K87" i="3" s="1"/>
  <c r="L11" i="3"/>
  <c r="L75" i="3" s="1"/>
  <c r="L87" i="3" s="1"/>
  <c r="M11" i="3"/>
  <c r="M75" i="3" s="1"/>
  <c r="M87" i="3" s="1"/>
  <c r="N11" i="3"/>
  <c r="N75" i="3" s="1"/>
  <c r="N87" i="3" s="1"/>
  <c r="C11" i="3"/>
  <c r="C17" i="3"/>
  <c r="C27" i="3"/>
  <c r="C37" i="3"/>
  <c r="C45" i="3"/>
  <c r="C53" i="3"/>
  <c r="C63" i="3"/>
  <c r="C71" i="3"/>
  <c r="B23" i="2"/>
  <c r="B15" i="2" s="1"/>
  <c r="B32" i="2"/>
  <c r="B21" i="2"/>
  <c r="B9" i="2"/>
  <c r="C75" i="3" l="1"/>
  <c r="L10" i="3"/>
  <c r="C10" i="3"/>
  <c r="O8" i="7" l="1"/>
  <c r="K8" i="7"/>
  <c r="P8" i="7" l="1"/>
  <c r="F8" i="7"/>
  <c r="H8" i="7"/>
  <c r="I8" i="7"/>
  <c r="L8" i="7"/>
  <c r="J8" i="7"/>
  <c r="N8" i="7"/>
  <c r="M8" i="7"/>
  <c r="D8" i="7"/>
  <c r="H53" i="3" l="1"/>
  <c r="H75" i="3" s="1"/>
  <c r="H87" i="3" s="1"/>
  <c r="F11" i="3" l="1"/>
  <c r="Q11" i="3" l="1"/>
  <c r="K10" i="3"/>
  <c r="F53" i="3"/>
  <c r="F75" i="3" s="1"/>
  <c r="G53" i="3"/>
  <c r="I53" i="3"/>
  <c r="I75" i="3" s="1"/>
  <c r="I87" i="3" s="1"/>
  <c r="J53" i="3"/>
  <c r="J75" i="3" s="1"/>
  <c r="J87" i="3" s="1"/>
  <c r="G10" i="3" l="1"/>
  <c r="G75" i="3"/>
  <c r="G87" i="3" s="1"/>
  <c r="F10" i="3"/>
  <c r="Q53" i="3"/>
  <c r="F87" i="3"/>
  <c r="P10" i="3"/>
  <c r="N10" i="3"/>
  <c r="M10" i="3"/>
  <c r="O10" i="3"/>
  <c r="J10" i="3"/>
  <c r="I10" i="3"/>
  <c r="H10" i="3"/>
  <c r="C87" i="3"/>
  <c r="Q75" i="3" l="1"/>
  <c r="Q10" i="3"/>
  <c r="Q87" i="3"/>
  <c r="B25" i="2" l="1"/>
  <c r="B51" i="2" l="1"/>
  <c r="B61" i="2" l="1"/>
  <c r="B69" i="2"/>
  <c r="B66" i="2" s="1"/>
  <c r="B35" i="2"/>
  <c r="B43" i="2"/>
  <c r="B8" i="2" l="1"/>
  <c r="B73" i="2" s="1"/>
  <c r="B85" i="2" s="1"/>
  <c r="Q10" i="7" l="1"/>
  <c r="Q12" i="7"/>
  <c r="G9" i="7"/>
  <c r="Q9" i="7" s="1"/>
  <c r="Q11" i="7"/>
  <c r="G73" i="7" l="1"/>
  <c r="Q73" i="7" s="1"/>
  <c r="G8" i="7"/>
  <c r="Q8" i="7" s="1"/>
  <c r="G85" i="7" l="1"/>
  <c r="Q85" i="7" s="1"/>
</calcChain>
</file>

<file path=xl/sharedStrings.xml><?xml version="1.0" encoding="utf-8"?>
<sst xmlns="http://schemas.openxmlformats.org/spreadsheetml/2006/main" count="319" uniqueCount="134">
  <si>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</si>
  <si>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</si>
  <si>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</si>
  <si>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</si>
  <si>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</si>
  <si>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</si>
  <si>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</si>
  <si>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</si>
  <si>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</si>
  <si>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</si>
  <si>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</si>
  <si>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</si>
  <si>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</si>
  <si>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</si>
  <si>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</si>
  <si>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</si>
  <si>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</si>
  <si>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</si>
  <si>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</si>
  <si>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</si>
  <si>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</si>
  <si>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</si>
  <si>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</si>
  <si>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</si>
  <si>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</si>
  <si>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</si>
  <si>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</si>
  <si>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</si>
  <si>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</si>
  <si>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</si>
  <si>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</si>
  <si>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</si>
  <si>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</si>
  <si>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</si>
  <si>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</si>
  <si>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</si>
  <si>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</si>
  <si>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</si>
  <si>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</si>
  <si>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</si>
  <si>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</si>
  <si>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</si>
  <si>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</si>
  <si>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</si>
  <si>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</si>
  <si>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</si>
  <si>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</si>
  <si>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</si>
  <si>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</si>
  <si>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</si>
  <si>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</si>
  <si>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</si>
  <si>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</si>
  <si>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</si>
  <si>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</si>
  <si>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</si>
  <si>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</si>
  <si>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</si>
  <si>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</si>
  <si>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</si>
  <si>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</si>
  <si>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</si>
  <si>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</si>
  <si>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</si>
  <si>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</si>
  <si>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</si>
  <si>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</si>
  <si>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</si>
  <si>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</si>
  <si>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</si>
  <si>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</si>
  <si>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</si>
  <si>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</si>
  <si>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</si>
  <si>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</si>
  <si>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</si>
  <si>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</si>
  <si>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</si>
  <si>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</si>
  <si>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</si>
  <si>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</si>
  <si>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</si>
  <si>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</si>
  <si>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</si>
  <si>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</si>
  <si>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</si>
  <si>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</si>
  <si>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Trabajo</t>
  </si>
  <si>
    <t>____________________________</t>
  </si>
  <si>
    <t>Consejo Nacional de Seguridad Social</t>
  </si>
  <si>
    <t xml:space="preserve">Presupuesto Modificado </t>
  </si>
  <si>
    <t>Fuente: SIGEF</t>
  </si>
  <si>
    <t>Fuente: Sistema Integrado de Gestión Financiera</t>
  </si>
  <si>
    <t xml:space="preserve">Total </t>
  </si>
  <si>
    <t>Diciembre</t>
  </si>
  <si>
    <t>Noviembre</t>
  </si>
  <si>
    <t xml:space="preserve">Octubre </t>
  </si>
  <si>
    <t>Septiembre</t>
  </si>
  <si>
    <t>Agosto</t>
  </si>
  <si>
    <t>Julio</t>
  </si>
  <si>
    <t>Junio</t>
  </si>
  <si>
    <t>Mayo</t>
  </si>
  <si>
    <t>Abril</t>
  </si>
  <si>
    <t>Marzo</t>
  </si>
  <si>
    <t xml:space="preserve">Febrero </t>
  </si>
  <si>
    <t xml:space="preserve">Enero </t>
  </si>
  <si>
    <t>Ejecución de Gastos y Aplicaciones Financieras</t>
  </si>
  <si>
    <t>4. Fecha de imputación: último día del mes analizado</t>
  </si>
  <si>
    <r>
      <rPr>
        <b/>
        <sz val="10"/>
        <color theme="1"/>
        <rFont val="Arial"/>
        <family val="2"/>
      </rPr>
      <t>Presupuesto aprobado:</t>
    </r>
    <r>
      <rPr>
        <sz val="10"/>
        <color theme="1"/>
        <rFont val="Arial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</si>
  <si>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Arial"/>
        <family val="2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</si>
  <si>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Arial"/>
        <family val="2"/>
      </rPr>
      <t>Total devengado:</t>
    </r>
    <r>
      <rPr>
        <sz val="10"/>
        <color theme="1"/>
        <rFont val="Arial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</si>
  <si>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Juan Carlos Tejada</t>
  </si>
  <si>
    <t>Encargado Direccion Adm. y Financiera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</si>
  <si>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</si>
  <si>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</si>
  <si>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</si>
  <si>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</si>
  <si>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7.Total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</si>
  <si>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6. Presupuesto Modificado: Se refiere al presupuesto aprobado en caso de que el Congreso Nacional apruebe un presupuesto complementario.</t>
  </si>
  <si>
    <t>5. Presupuesto Aprobado: Se refiere al presupuesto aprobado en la Ley de Presupuesto General del Estado.</t>
  </si>
  <si>
    <t>Aura Celeste Fernández</t>
  </si>
  <si>
    <t>Gerente General</t>
  </si>
  <si>
    <t xml:space="preserve">                                             Gerente General</t>
  </si>
  <si>
    <t>Año 2026</t>
  </si>
  <si>
    <t xml:space="preserve">              Nelson Mtaeo</t>
  </si>
  <si>
    <t>Encargado Departamento Presupuesto</t>
  </si>
  <si>
    <t>Fecha de imputación: 02 de Febrero de 2026</t>
  </si>
  <si>
    <t>Fecha de registro: hasta el 31 de Enero de 2026</t>
  </si>
  <si>
    <t>Gasto Devengado</t>
  </si>
  <si>
    <t xml:space="preserve">                                                                                                                                       Gerente General</t>
  </si>
  <si>
    <t xml:space="preserve"> </t>
  </si>
  <si>
    <t>Encargado Dirección Adm. y Financiera</t>
  </si>
  <si>
    <t xml:space="preserve">                  Nelson Mateo</t>
  </si>
  <si>
    <t xml:space="preserve">                                          Aura Celeste Fernández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</si>
</sst>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  <font>
      <sz val="15"/>
      <color theme="1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5"/>
      <color rgb="FF000000"/>
      <name val="Arial"/>
      <family val="2"/>
    </font>
    <font>
      <sz val="15"/>
      <color rgb="FF000000"/>
      <name val="Arial"/>
      <family val="2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5"/>
      <color theme="1"/>
      <name val="Arial"/>
      <family val="2"/>
    </font>
    <font>
      <sz val="15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color rgb="FF1A1A1C"/>
      <name val="Arial"/>
      <family val="2"/>
    </font>
    <font>
      <sz val="12"/>
      <color rgb="FF1C1C2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  <font>
      <u/>
      <sz val="12"/>
      <color rgb="FF1C1C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DEBF7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center"/>
    </xf>
    <xf numFmtId="4" fontId="8" fillId="6" borderId="2" xfId="0" applyNumberFormat="1" applyFont="1" applyFill="1" applyBorder="1" applyAlignment="1">
      <alignment horizontal="right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9" fillId="3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3" fontId="9" fillId="0" borderId="2" xfId="1" applyFont="1" applyBorder="1" applyAlignment="1">
      <alignment horizontal="right" vertical="center" wrapText="1"/>
    </xf>
    <xf numFmtId="43" fontId="10" fillId="0" borderId="2" xfId="1" applyFont="1" applyBorder="1" applyAlignment="1">
      <alignment horizontal="right" wrapText="1"/>
    </xf>
    <xf numFmtId="43" fontId="9" fillId="0" borderId="4" xfId="1" applyFont="1" applyBorder="1" applyAlignment="1">
      <alignment horizontal="right" vertical="center" wrapText="1"/>
    </xf>
    <xf numFmtId="43" fontId="9" fillId="0" borderId="2" xfId="1" applyFont="1" applyBorder="1" applyAlignment="1">
      <alignment horizontal="right" wrapText="1"/>
    </xf>
    <xf numFmtId="0" fontId="7" fillId="0" borderId="2" xfId="0" applyFont="1" applyBorder="1" applyAlignment="1">
      <alignment vertical="center" wrapText="1"/>
    </xf>
    <xf numFmtId="43" fontId="7" fillId="0" borderId="3" xfId="1" applyFont="1" applyBorder="1" applyAlignment="1">
      <alignment horizontal="right" wrapText="1"/>
    </xf>
    <xf numFmtId="43" fontId="7" fillId="0" borderId="2" xfId="1" applyFont="1" applyBorder="1" applyAlignment="1">
      <alignment horizontal="right" wrapText="1"/>
    </xf>
    <xf numFmtId="43" fontId="7" fillId="0" borderId="2" xfId="1" applyFont="1" applyBorder="1" applyAlignment="1">
      <alignment horizontal="right"/>
    </xf>
    <xf numFmtId="0" fontId="9" fillId="0" borderId="2" xfId="0" applyFont="1" applyBorder="1" applyAlignment="1">
      <alignment vertical="center" wrapText="1"/>
    </xf>
    <xf numFmtId="43" fontId="7" fillId="0" borderId="3" xfId="1" applyFont="1" applyBorder="1" applyAlignment="1">
      <alignment horizontal="right"/>
    </xf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wrapText="1"/>
    </xf>
    <xf numFmtId="0" fontId="9" fillId="2" borderId="2" xfId="0" applyFont="1" applyFill="1" applyBorder="1" applyAlignment="1">
      <alignment horizontal="left" vertical="center" wrapText="1"/>
    </xf>
    <xf numFmtId="43" fontId="7" fillId="4" borderId="2" xfId="1" applyFont="1" applyFill="1" applyBorder="1" applyAlignment="1">
      <alignment horizontal="right" wrapText="1"/>
    </xf>
    <xf numFmtId="0" fontId="7" fillId="0" borderId="0" xfId="0" applyFont="1"/>
    <xf numFmtId="43" fontId="7" fillId="0" borderId="0" xfId="1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43" fontId="9" fillId="3" borderId="1" xfId="1" applyFont="1" applyFill="1" applyBorder="1" applyAlignment="1">
      <alignment horizontal="right" wrapText="1"/>
    </xf>
    <xf numFmtId="4" fontId="7" fillId="0" borderId="0" xfId="0" applyNumberFormat="1" applyFont="1"/>
    <xf numFmtId="43" fontId="7" fillId="0" borderId="0" xfId="1" applyFont="1"/>
    <xf numFmtId="2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43" fontId="10" fillId="6" borderId="2" xfId="1" applyFont="1" applyFill="1" applyBorder="1" applyAlignment="1">
      <alignment horizontal="right" wrapText="1"/>
    </xf>
    <xf numFmtId="43" fontId="11" fillId="0" borderId="2" xfId="1" applyFont="1" applyBorder="1" applyAlignment="1">
      <alignment horizontal="right"/>
    </xf>
    <xf numFmtId="43" fontId="11" fillId="0" borderId="2" xfId="1" applyFont="1" applyBorder="1" applyAlignment="1">
      <alignment horizontal="right" wrapText="1"/>
    </xf>
    <xf numFmtId="164" fontId="9" fillId="0" borderId="0" xfId="0" applyNumberFormat="1" applyFont="1" applyAlignment="1">
      <alignment vertical="center" wrapText="1"/>
    </xf>
    <xf numFmtId="43" fontId="9" fillId="3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43" fontId="9" fillId="0" borderId="6" xfId="1" applyFont="1" applyBorder="1"/>
    <xf numFmtId="0" fontId="7" fillId="0" borderId="0" xfId="0" applyFont="1" applyAlignment="1">
      <alignment horizontal="left"/>
    </xf>
    <xf numFmtId="43" fontId="9" fillId="0" borderId="3" xfId="1" applyFont="1" applyBorder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3" fontId="14" fillId="0" borderId="0" xfId="1" applyFont="1" applyBorder="1" applyAlignment="1">
      <alignment horizontal="right" vertical="center" wrapText="1"/>
    </xf>
    <xf numFmtId="43" fontId="14" fillId="0" borderId="2" xfId="1" applyFont="1" applyBorder="1" applyAlignment="1">
      <alignment horizontal="right" vertical="center" wrapText="1"/>
    </xf>
    <xf numFmtId="43" fontId="14" fillId="0" borderId="4" xfId="1" applyFont="1" applyBorder="1" applyAlignment="1">
      <alignment horizontal="right" vertical="center" wrapText="1"/>
    </xf>
    <xf numFmtId="43" fontId="16" fillId="6" borderId="2" xfId="1" applyFont="1" applyFill="1" applyBorder="1" applyAlignment="1">
      <alignment horizontal="right" wrapText="1"/>
    </xf>
    <xf numFmtId="9" fontId="13" fillId="0" borderId="0" xfId="4" applyFont="1"/>
    <xf numFmtId="0" fontId="15" fillId="0" borderId="2" xfId="0" applyFont="1" applyBorder="1" applyAlignment="1">
      <alignment vertical="center" wrapText="1"/>
    </xf>
    <xf numFmtId="43" fontId="15" fillId="0" borderId="3" xfId="1" applyFont="1" applyBorder="1" applyAlignment="1">
      <alignment horizontal="right" wrapText="1"/>
    </xf>
    <xf numFmtId="43" fontId="17" fillId="0" borderId="2" xfId="1" applyFont="1" applyBorder="1" applyAlignment="1">
      <alignment horizontal="right"/>
    </xf>
    <xf numFmtId="43" fontId="15" fillId="0" borderId="2" xfId="1" applyFont="1" applyBorder="1" applyAlignment="1">
      <alignment horizontal="right" wrapText="1"/>
    </xf>
    <xf numFmtId="43" fontId="15" fillId="0" borderId="2" xfId="1" applyFont="1" applyBorder="1" applyAlignment="1">
      <alignment horizontal="right"/>
    </xf>
    <xf numFmtId="4" fontId="18" fillId="6" borderId="2" xfId="0" applyNumberFormat="1" applyFont="1" applyFill="1" applyBorder="1" applyAlignment="1">
      <alignment horizontal="right" wrapText="1"/>
    </xf>
    <xf numFmtId="0" fontId="19" fillId="0" borderId="0" xfId="0" applyFont="1"/>
    <xf numFmtId="43" fontId="15" fillId="0" borderId="3" xfId="1" applyFont="1" applyBorder="1" applyAlignment="1">
      <alignment horizontal="right"/>
    </xf>
    <xf numFmtId="0" fontId="15" fillId="0" borderId="2" xfId="0" applyFont="1" applyBorder="1" applyAlignment="1">
      <alignment vertical="center"/>
    </xf>
    <xf numFmtId="164" fontId="19" fillId="0" borderId="0" xfId="0" applyNumberFormat="1" applyFont="1" applyAlignment="1">
      <alignment wrapText="1"/>
    </xf>
    <xf numFmtId="0" fontId="14" fillId="2" borderId="2" xfId="0" applyFont="1" applyFill="1" applyBorder="1" applyAlignment="1">
      <alignment horizontal="left" vertical="center" wrapText="1"/>
    </xf>
    <xf numFmtId="43" fontId="14" fillId="2" borderId="3" xfId="1" applyFont="1" applyFill="1" applyBorder="1" applyAlignment="1">
      <alignment horizontal="right" wrapText="1"/>
    </xf>
    <xf numFmtId="43" fontId="15" fillId="4" borderId="3" xfId="1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left" vertical="center" wrapText="1"/>
    </xf>
    <xf numFmtId="43" fontId="14" fillId="3" borderId="1" xfId="1" applyFont="1" applyFill="1" applyBorder="1" applyAlignment="1">
      <alignment horizontal="right" wrapText="1"/>
    </xf>
    <xf numFmtId="43" fontId="14" fillId="3" borderId="0" xfId="1" applyFont="1" applyFill="1" applyAlignment="1">
      <alignment horizontal="right" wrapText="1"/>
    </xf>
    <xf numFmtId="4" fontId="15" fillId="0" borderId="0" xfId="0" applyNumberFormat="1" applyFont="1"/>
    <xf numFmtId="43" fontId="15" fillId="0" borderId="0" xfId="1" applyFont="1"/>
    <xf numFmtId="2" fontId="15" fillId="0" borderId="0" xfId="0" applyNumberFormat="1" applyFont="1"/>
    <xf numFmtId="43" fontId="15" fillId="0" borderId="0" xfId="0" applyNumberFormat="1" applyFont="1"/>
    <xf numFmtId="0" fontId="15" fillId="0" borderId="0" xfId="0" applyFont="1" applyAlignment="1">
      <alignment horizontal="right"/>
    </xf>
    <xf numFmtId="164" fontId="15" fillId="0" borderId="0" xfId="0" applyNumberFormat="1" applyFont="1"/>
    <xf numFmtId="4" fontId="15" fillId="0" borderId="0" xfId="0" applyNumberFormat="1" applyFont="1" applyAlignment="1">
      <alignment horizontal="center"/>
    </xf>
    <xf numFmtId="43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3" fillId="0" borderId="0" xfId="0" applyFont="1"/>
    <xf numFmtId="0" fontId="22" fillId="0" borderId="0" xfId="0" applyFont="1"/>
    <xf numFmtId="43" fontId="22" fillId="0" borderId="0" xfId="0" applyNumberFormat="1" applyFont="1"/>
    <xf numFmtId="0" fontId="22" fillId="0" borderId="0" xfId="0" applyFont="1" applyAlignment="1">
      <alignment horizontal="right"/>
    </xf>
    <xf numFmtId="43" fontId="14" fillId="4" borderId="3" xfId="1" applyFont="1" applyFill="1" applyBorder="1" applyAlignment="1">
      <alignment horizontal="right" wrapText="1"/>
    </xf>
    <xf numFmtId="43" fontId="14" fillId="4" borderId="2" xfId="1" applyFont="1" applyFill="1" applyBorder="1" applyAlignment="1">
      <alignment horizontal="right" wrapText="1"/>
    </xf>
    <xf numFmtId="43" fontId="9" fillId="4" borderId="2" xfId="1" applyFont="1" applyFill="1" applyBorder="1" applyAlignment="1">
      <alignment horizontal="right" wrapText="1"/>
    </xf>
    <xf numFmtId="43" fontId="15" fillId="0" borderId="2" xfId="1" applyFont="1" applyBorder="1"/>
    <xf numFmtId="43" fontId="16" fillId="0" borderId="2" xfId="1" applyFont="1" applyFill="1" applyBorder="1" applyAlignment="1">
      <alignment horizontal="right" wrapText="1"/>
    </xf>
    <xf numFmtId="43" fontId="15" fillId="0" borderId="0" xfId="1" applyFont="1" applyAlignment="1">
      <alignment horizontal="right"/>
    </xf>
    <xf numFmtId="0" fontId="14" fillId="4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2" xfId="0" applyFont="1" applyFill="1" applyBorder="1" applyAlignment="1">
      <alignment wrapText="1"/>
    </xf>
    <xf numFmtId="43" fontId="9" fillId="0" borderId="2" xfId="1" applyFont="1" applyBorder="1" applyAlignment="1">
      <alignment horizontal="left" vertical="center" wrapText="1"/>
    </xf>
    <xf numFmtId="43" fontId="9" fillId="0" borderId="2" xfId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2"/>
    </xf>
    <xf numFmtId="43" fontId="7" fillId="0" borderId="2" xfId="1" applyFont="1" applyBorder="1" applyAlignment="1">
      <alignment vertical="center" wrapText="1"/>
    </xf>
    <xf numFmtId="43" fontId="9" fillId="2" borderId="2" xfId="1" applyFont="1" applyFill="1" applyBorder="1" applyAlignment="1">
      <alignment horizontal="center" vertical="center" wrapText="1"/>
    </xf>
    <xf numFmtId="43" fontId="9" fillId="2" borderId="2" xfId="1" applyFont="1" applyFill="1" applyBorder="1" applyAlignment="1">
      <alignment horizontal="right" wrapText="1"/>
    </xf>
    <xf numFmtId="43" fontId="9" fillId="2" borderId="2" xfId="1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center" vertical="center" wrapText="1"/>
    </xf>
    <xf numFmtId="43" fontId="9" fillId="4" borderId="2" xfId="1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43" fontId="28" fillId="0" borderId="0" xfId="1" applyFont="1" applyBorder="1" applyAlignment="1">
      <alignment horizontal="right" vertical="center" wrapText="1"/>
    </xf>
    <xf numFmtId="43" fontId="29" fillId="6" borderId="2" xfId="1" applyFont="1" applyFill="1" applyBorder="1" applyAlignment="1">
      <alignment horizontal="right" wrapText="1"/>
    </xf>
    <xf numFmtId="43" fontId="30" fillId="0" borderId="3" xfId="1" applyFont="1" applyBorder="1" applyAlignment="1">
      <alignment horizontal="right" wrapText="1"/>
    </xf>
    <xf numFmtId="43" fontId="30" fillId="0" borderId="2" xfId="1" applyFont="1" applyBorder="1" applyAlignment="1">
      <alignment horizontal="right" wrapText="1"/>
    </xf>
    <xf numFmtId="43" fontId="30" fillId="0" borderId="3" xfId="1" applyFont="1" applyBorder="1" applyAlignment="1">
      <alignment horizontal="right"/>
    </xf>
    <xf numFmtId="43" fontId="30" fillId="0" borderId="2" xfId="1" applyFont="1" applyBorder="1" applyAlignment="1">
      <alignment horizontal="right"/>
    </xf>
    <xf numFmtId="43" fontId="28" fillId="4" borderId="3" xfId="1" applyFont="1" applyFill="1" applyBorder="1" applyAlignment="1">
      <alignment horizontal="right" wrapText="1"/>
    </xf>
    <xf numFmtId="43" fontId="28" fillId="4" borderId="2" xfId="1" applyFont="1" applyFill="1" applyBorder="1" applyAlignment="1">
      <alignment horizontal="right" wrapText="1"/>
    </xf>
    <xf numFmtId="43" fontId="28" fillId="2" borderId="3" xfId="1" applyFont="1" applyFill="1" applyBorder="1" applyAlignment="1">
      <alignment horizontal="right" wrapText="1"/>
    </xf>
    <xf numFmtId="43" fontId="30" fillId="0" borderId="0" xfId="1" applyFont="1" applyAlignment="1">
      <alignment horizontal="right"/>
    </xf>
    <xf numFmtId="43" fontId="28" fillId="3" borderId="1" xfId="1" applyFont="1" applyFill="1" applyBorder="1" applyAlignment="1">
      <alignment horizontal="right" wrapText="1"/>
    </xf>
    <xf numFmtId="43" fontId="28" fillId="0" borderId="2" xfId="1" applyFont="1" applyBorder="1" applyAlignment="1">
      <alignment horizontal="right" vertical="center" wrapText="1"/>
    </xf>
    <xf numFmtId="43" fontId="30" fillId="0" borderId="2" xfId="1" applyFont="1" applyBorder="1"/>
    <xf numFmtId="43" fontId="29" fillId="0" borderId="2" xfId="1" applyFont="1" applyFill="1" applyBorder="1" applyAlignment="1">
      <alignment horizontal="right" wrapText="1"/>
    </xf>
    <xf numFmtId="43" fontId="14" fillId="4" borderId="4" xfId="1" applyFont="1" applyFill="1" applyBorder="1" applyAlignment="1">
      <alignment horizontal="right" vertical="center" wrapText="1"/>
    </xf>
    <xf numFmtId="0" fontId="21" fillId="0" borderId="0" xfId="0" applyFont="1" applyAlignment="1"/>
    <xf numFmtId="43" fontId="14" fillId="5" borderId="4" xfId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43" fontId="15" fillId="0" borderId="0" xfId="1" applyFont="1" applyAlignment="1">
      <alignment horizontal="center"/>
    </xf>
    <xf numFmtId="0" fontId="26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43" fontId="7" fillId="0" borderId="0" xfId="1" applyFont="1" applyBorder="1" applyAlignment="1">
      <alignment horizontal="center"/>
    </xf>
    <xf numFmtId="43" fontId="7" fillId="0" borderId="0" xfId="1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43" fontId="15" fillId="0" borderId="0" xfId="1" applyFont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24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31" fillId="0" borderId="0" xfId="0" applyFont="1"/>
    <xf numFmtId="0" fontId="24" fillId="0" borderId="0" xfId="0" applyFont="1"/>
    <xf numFmtId="43" fontId="22" fillId="0" borderId="0" xfId="1" applyFont="1"/>
    <xf numFmtId="4" fontId="22" fillId="0" borderId="0" xfId="0" applyNumberFormat="1" applyFont="1" applyAlignment="1">
      <alignment horizontal="right"/>
    </xf>
    <xf numFmtId="0" fontId="32" fillId="0" borderId="0" xfId="0" applyFont="1" applyAlignment="1">
      <alignment horizontal="center" vertical="center" wrapText="1"/>
    </xf>
    <xf numFmtId="43" fontId="15" fillId="0" borderId="0" xfId="1" applyFont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1152525</xdr:colOff>
      <xdr:row>1</xdr:row>
      <xdr:rowOff>104775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67600" y="342900"/>
          <a:ext cx="661741" cy="525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oneCellAnchor>
    <xdr:from>
      <xdr:col>1</xdr:col>
      <xdr:colOff>847725</xdr:colOff>
      <xdr:row>0</xdr:row>
      <xdr:rowOff>142874</xdr:rowOff>
    </xdr:from>
    <xdr:ext cx="1275975" cy="847726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0" y="142874"/>
          <a:ext cx="1275975" cy="847726"/>
        </a:xfrm>
        <a:prstGeom prst="rect">
          <a:avLst/>
        </a:prstGeom>
      </xdr:spPr>
    </xdr:pic>
    <xdr:clientData/>
  </xdr:oneCellAnchor>
  <xdr:twoCellAnchor editAs="oneCell">
    <xdr:from>
      <xdr:col>0</xdr:col>
      <xdr:colOff>34847</xdr:colOff>
      <xdr:row>0</xdr:row>
      <xdr:rowOff>118482</xdr:rowOff>
    </xdr:from>
    <xdr:to>
      <xdr:col>0</xdr:col>
      <xdr:colOff>1309021</xdr:colOff>
      <xdr:row>4</xdr:row>
      <xdr:rowOff>112841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847" y="118482"/>
          <a:ext cx="1274174" cy="853932"/>
        </a:xfrm>
        <a:prstGeom prst="rect">
          <a:avLst/>
        </a:prstGeom>
      </xdr:spPr>
    </xdr:pic>
    <xdr:clientData/>
  </xdr:twoCellAnchor>
  <xdr:twoCellAnchor>
    <xdr:from>
      <xdr:col>0</xdr:col>
      <xdr:colOff>2962275</xdr:colOff>
      <xdr:row>97</xdr:row>
      <xdr:rowOff>0</xdr:rowOff>
    </xdr:from>
    <xdr:to>
      <xdr:col>0</xdr:col>
      <xdr:colOff>5162550</xdr:colOff>
      <xdr:row>97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962275" y="19812000"/>
          <a:ext cx="2200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962025</xdr:colOff>
      <xdr:row>2</xdr:row>
      <xdr:rowOff>0</xdr:rowOff>
    </xdr:from>
    <xdr:ext cx="960121" cy="93726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0"/>
          <a:ext cx="960121" cy="9372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962026</xdr:colOff>
      <xdr:row>0</xdr:row>
      <xdr:rowOff>0</xdr:rowOff>
    </xdr:from>
    <xdr:ext cx="700232" cy="6835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673" y="0"/>
          <a:ext cx="700232" cy="6835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showGridLines="0" showWhiteSpace="0" topLeftCell="A56" zoomScale="82" zoomScaleNormal="82" workbookViewId="0">
      <selection activeCell="B8" sqref="B8"/>
    </sheetView>
  </sheetViews>
  <sheetFormatPr baseColWidth="10" defaultColWidth="9.140625" defaultRowHeight="15" x14ac:dyDescent="0.25"/>
  <cols>
    <col min="1" max="1" width="85" style="31" customWidth="1"/>
    <col min="2" max="2" width="17.85546875" style="36" bestFit="1" customWidth="1"/>
    <col min="3" max="3" width="17.85546875" style="36" customWidth="1"/>
    <col min="4" max="4" width="13.140625" style="31" bestFit="1" customWidth="1"/>
    <col min="5" max="5" width="17.85546875" bestFit="1" customWidth="1"/>
    <col min="6" max="6" width="10.5703125" bestFit="1" customWidth="1"/>
  </cols>
  <sheetData>
    <row r="1" spans="1:6" ht="18.75" x14ac:dyDescent="0.3">
      <c r="A1" s="140" t="s">
        <v>87</v>
      </c>
      <c r="B1" s="140"/>
      <c r="C1" s="140"/>
      <c r="E1" s="1" t="s">
        <v>38</v>
      </c>
    </row>
    <row r="2" spans="1:6" x14ac:dyDescent="0.25">
      <c r="A2" s="140" t="s">
        <v>89</v>
      </c>
      <c r="B2" s="140"/>
      <c r="C2" s="140"/>
      <c r="E2" s="2" t="s">
        <v>84</v>
      </c>
    </row>
    <row r="3" spans="1:6" x14ac:dyDescent="0.25">
      <c r="A3" s="140" t="s">
        <v>123</v>
      </c>
      <c r="B3" s="140"/>
      <c r="C3" s="140"/>
      <c r="E3" s="2" t="s">
        <v>85</v>
      </c>
    </row>
    <row r="4" spans="1:6" ht="18.75" x14ac:dyDescent="0.3">
      <c r="A4" s="140" t="s">
        <v>86</v>
      </c>
      <c r="B4" s="140"/>
      <c r="C4" s="140"/>
      <c r="E4" s="1" t="s">
        <v>81</v>
      </c>
    </row>
    <row r="5" spans="1:6" x14ac:dyDescent="0.25">
      <c r="A5" s="141" t="s">
        <v>36</v>
      </c>
      <c r="B5" s="141"/>
      <c r="C5" s="141"/>
      <c r="E5" s="2" t="s">
        <v>82</v>
      </c>
    </row>
    <row r="6" spans="1:6" x14ac:dyDescent="0.25">
      <c r="E6" s="2" t="s">
        <v>83</v>
      </c>
    </row>
    <row r="7" spans="1:6" ht="25.5" x14ac:dyDescent="0.25">
      <c r="A7" s="12" t="s">
        <v>0</v>
      </c>
      <c r="B7" s="114" t="s">
        <v>37</v>
      </c>
      <c r="C7" s="114" t="s">
        <v>90</v>
      </c>
    </row>
    <row r="8" spans="1:6" x14ac:dyDescent="0.25">
      <c r="A8" s="16" t="s">
        <v>1</v>
      </c>
      <c r="B8" s="107">
        <f>B9+B15+B25+B35+B43+B51+B61+B66+B69</f>
        <v>345288000</v>
      </c>
      <c r="C8" s="17">
        <v>0</v>
      </c>
      <c r="E8" s="3"/>
      <c r="F8" s="4"/>
    </row>
    <row r="9" spans="1:6" x14ac:dyDescent="0.25">
      <c r="A9" s="116" t="s">
        <v>2</v>
      </c>
      <c r="B9" s="115">
        <f>B10+B11+B12+B13+B14</f>
        <v>256700480</v>
      </c>
      <c r="C9" s="40">
        <f t="shared" ref="C9" si="0">C10+C11+C12+C13+C14</f>
        <v>0</v>
      </c>
      <c r="E9" s="4"/>
    </row>
    <row r="10" spans="1:6" x14ac:dyDescent="0.25">
      <c r="A10" s="109" t="s">
        <v>3</v>
      </c>
      <c r="B10" s="110">
        <v>181349000</v>
      </c>
      <c r="C10" s="23">
        <v>0</v>
      </c>
      <c r="E10" s="3"/>
    </row>
    <row r="11" spans="1:6" x14ac:dyDescent="0.25">
      <c r="A11" s="109" t="s">
        <v>4</v>
      </c>
      <c r="B11" s="110">
        <v>37068000</v>
      </c>
      <c r="C11" s="23">
        <v>0</v>
      </c>
      <c r="E11" s="4"/>
    </row>
    <row r="12" spans="1:6" x14ac:dyDescent="0.25">
      <c r="A12" s="109" t="s">
        <v>39</v>
      </c>
      <c r="B12" s="110">
        <v>12000000</v>
      </c>
      <c r="C12" s="23">
        <v>0</v>
      </c>
      <c r="D12" s="36"/>
    </row>
    <row r="13" spans="1:6" x14ac:dyDescent="0.25">
      <c r="A13" s="109" t="s">
        <v>5</v>
      </c>
      <c r="B13" s="110">
        <v>0</v>
      </c>
      <c r="C13" s="23">
        <v>0</v>
      </c>
    </row>
    <row r="14" spans="1:6" x14ac:dyDescent="0.25">
      <c r="A14" s="109" t="s">
        <v>6</v>
      </c>
      <c r="B14" s="110">
        <v>26283480</v>
      </c>
      <c r="C14" s="23">
        <v>0</v>
      </c>
    </row>
    <row r="15" spans="1:6" x14ac:dyDescent="0.25">
      <c r="A15" s="116" t="s">
        <v>7</v>
      </c>
      <c r="B15" s="115">
        <f>B16+B17+B18+B19+B20+B21+B22+B23+B24</f>
        <v>65572520</v>
      </c>
      <c r="C15" s="40">
        <f t="shared" ref="C15" si="1">C16+C17+C18+C19+C20+C21+C22+C23+C24</f>
        <v>0</v>
      </c>
    </row>
    <row r="16" spans="1:6" x14ac:dyDescent="0.25">
      <c r="A16" s="109" t="s">
        <v>8</v>
      </c>
      <c r="B16" s="110">
        <v>15605000</v>
      </c>
      <c r="C16" s="23">
        <v>0</v>
      </c>
    </row>
    <row r="17" spans="1:7" x14ac:dyDescent="0.25">
      <c r="A17" s="109" t="s">
        <v>9</v>
      </c>
      <c r="B17" s="110">
        <v>1699596</v>
      </c>
      <c r="C17" s="23">
        <v>0</v>
      </c>
    </row>
    <row r="18" spans="1:7" x14ac:dyDescent="0.25">
      <c r="A18" s="109" t="s">
        <v>10</v>
      </c>
      <c r="B18" s="110">
        <v>450000</v>
      </c>
      <c r="C18" s="23">
        <v>0</v>
      </c>
    </row>
    <row r="19" spans="1:7" ht="18" customHeight="1" x14ac:dyDescent="0.25">
      <c r="A19" s="109" t="s">
        <v>11</v>
      </c>
      <c r="B19" s="110">
        <v>800000</v>
      </c>
      <c r="C19" s="23">
        <v>0</v>
      </c>
    </row>
    <row r="20" spans="1:7" x14ac:dyDescent="0.25">
      <c r="A20" s="109" t="s">
        <v>12</v>
      </c>
      <c r="B20" s="110">
        <v>21886654</v>
      </c>
      <c r="C20" s="23">
        <v>0</v>
      </c>
      <c r="G20" s="7"/>
    </row>
    <row r="21" spans="1:7" x14ac:dyDescent="0.25">
      <c r="A21" s="109" t="s">
        <v>13</v>
      </c>
      <c r="B21" s="110">
        <f>3000000+1000000</f>
        <v>4000000</v>
      </c>
      <c r="C21" s="23">
        <v>0</v>
      </c>
    </row>
    <row r="22" spans="1:7" ht="25.5" x14ac:dyDescent="0.25">
      <c r="A22" s="109" t="s">
        <v>14</v>
      </c>
      <c r="B22" s="110">
        <v>300000</v>
      </c>
      <c r="C22" s="23">
        <v>0</v>
      </c>
      <c r="G22" s="7"/>
    </row>
    <row r="23" spans="1:7" x14ac:dyDescent="0.25">
      <c r="A23" s="109" t="s">
        <v>15</v>
      </c>
      <c r="B23" s="110">
        <f>1043270+15288000</f>
        <v>16331270</v>
      </c>
      <c r="C23" s="23">
        <v>0</v>
      </c>
    </row>
    <row r="24" spans="1:7" x14ac:dyDescent="0.25">
      <c r="A24" s="109" t="s">
        <v>40</v>
      </c>
      <c r="B24" s="110">
        <v>4500000</v>
      </c>
      <c r="C24" s="23">
        <v>0</v>
      </c>
      <c r="G24" s="7"/>
    </row>
    <row r="25" spans="1:7" x14ac:dyDescent="0.25">
      <c r="A25" s="116" t="s">
        <v>16</v>
      </c>
      <c r="B25" s="115">
        <f>B26+B27+B28+B29+B30+B31+B32+B34+B33</f>
        <v>5445000</v>
      </c>
      <c r="C25" s="40">
        <f>C26+C27+C28+C29+C30+C31+C32+C34+C33</f>
        <v>0</v>
      </c>
    </row>
    <row r="26" spans="1:7" x14ac:dyDescent="0.25">
      <c r="A26" s="109" t="s">
        <v>17</v>
      </c>
      <c r="B26" s="110">
        <v>260000</v>
      </c>
      <c r="C26" s="24">
        <v>0</v>
      </c>
    </row>
    <row r="27" spans="1:7" x14ac:dyDescent="0.25">
      <c r="A27" s="109" t="s">
        <v>18</v>
      </c>
      <c r="B27" s="110">
        <v>0</v>
      </c>
      <c r="C27" s="24">
        <v>0</v>
      </c>
    </row>
    <row r="28" spans="1:7" x14ac:dyDescent="0.25">
      <c r="A28" s="109" t="s">
        <v>19</v>
      </c>
      <c r="B28" s="110">
        <v>200000</v>
      </c>
      <c r="C28" s="24">
        <v>0</v>
      </c>
    </row>
    <row r="29" spans="1:7" x14ac:dyDescent="0.25">
      <c r="A29" s="109" t="s">
        <v>20</v>
      </c>
      <c r="B29" s="110">
        <v>30000</v>
      </c>
      <c r="C29" s="24">
        <v>0</v>
      </c>
    </row>
    <row r="30" spans="1:7" x14ac:dyDescent="0.25">
      <c r="A30" s="109" t="s">
        <v>21</v>
      </c>
      <c r="B30" s="110">
        <v>50000</v>
      </c>
      <c r="C30" s="24">
        <v>0</v>
      </c>
    </row>
    <row r="31" spans="1:7" x14ac:dyDescent="0.25">
      <c r="A31" s="109" t="s">
        <v>22</v>
      </c>
      <c r="B31" s="110">
        <v>50000</v>
      </c>
      <c r="C31" s="24">
        <v>0</v>
      </c>
    </row>
    <row r="32" spans="1:7" x14ac:dyDescent="0.25">
      <c r="A32" s="109" t="s">
        <v>23</v>
      </c>
      <c r="B32" s="110">
        <f>250000+4000000</f>
        <v>4250000</v>
      </c>
      <c r="C32" s="24">
        <v>0</v>
      </c>
    </row>
    <row r="33" spans="1:3" x14ac:dyDescent="0.25">
      <c r="A33" s="109" t="s">
        <v>41</v>
      </c>
      <c r="B33" s="110">
        <v>0</v>
      </c>
      <c r="C33" s="24">
        <v>0</v>
      </c>
    </row>
    <row r="34" spans="1:3" x14ac:dyDescent="0.25">
      <c r="A34" s="109" t="s">
        <v>24</v>
      </c>
      <c r="B34" s="110">
        <v>605000</v>
      </c>
      <c r="C34" s="24">
        <v>0</v>
      </c>
    </row>
    <row r="35" spans="1:3" x14ac:dyDescent="0.25">
      <c r="A35" s="116" t="s">
        <v>25</v>
      </c>
      <c r="B35" s="115">
        <f>B36+B37+B38+B39+B40+B41+B42</f>
        <v>3150000</v>
      </c>
      <c r="C35" s="40">
        <f t="shared" ref="C35" si="2">C36+C37+C38+C39+C40+C41+C42</f>
        <v>0</v>
      </c>
    </row>
    <row r="36" spans="1:3" x14ac:dyDescent="0.25">
      <c r="A36" s="109" t="s">
        <v>26</v>
      </c>
      <c r="B36" s="110">
        <v>150000</v>
      </c>
      <c r="C36" s="24">
        <v>0</v>
      </c>
    </row>
    <row r="37" spans="1:3" x14ac:dyDescent="0.25">
      <c r="A37" s="109" t="s">
        <v>42</v>
      </c>
      <c r="B37" s="110">
        <v>0</v>
      </c>
      <c r="C37" s="24">
        <v>0</v>
      </c>
    </row>
    <row r="38" spans="1:3" x14ac:dyDescent="0.25">
      <c r="A38" s="109" t="s">
        <v>43</v>
      </c>
      <c r="B38" s="110">
        <v>0</v>
      </c>
      <c r="C38" s="24">
        <v>0</v>
      </c>
    </row>
    <row r="39" spans="1:3" x14ac:dyDescent="0.25">
      <c r="A39" s="109" t="s">
        <v>44</v>
      </c>
      <c r="B39" s="110">
        <v>0</v>
      </c>
      <c r="C39" s="24">
        <v>0</v>
      </c>
    </row>
    <row r="40" spans="1:3" x14ac:dyDescent="0.25">
      <c r="A40" s="109" t="s">
        <v>45</v>
      </c>
      <c r="B40" s="110">
        <v>0</v>
      </c>
      <c r="C40" s="24">
        <v>0</v>
      </c>
    </row>
    <row r="41" spans="1:3" x14ac:dyDescent="0.25">
      <c r="A41" s="109" t="s">
        <v>27</v>
      </c>
      <c r="B41" s="110">
        <v>3000000</v>
      </c>
      <c r="C41" s="24">
        <v>0</v>
      </c>
    </row>
    <row r="42" spans="1:3" x14ac:dyDescent="0.25">
      <c r="A42" s="109" t="s">
        <v>46</v>
      </c>
      <c r="B42" s="110">
        <v>0</v>
      </c>
      <c r="C42" s="24">
        <v>0</v>
      </c>
    </row>
    <row r="43" spans="1:3" x14ac:dyDescent="0.25">
      <c r="A43" s="116" t="s">
        <v>47</v>
      </c>
      <c r="B43" s="115">
        <f>SUM(B44:B50)</f>
        <v>0</v>
      </c>
      <c r="C43" s="100">
        <f>SUM(C44:C50)</f>
        <v>0</v>
      </c>
    </row>
    <row r="44" spans="1:3" x14ac:dyDescent="0.25">
      <c r="A44" s="109" t="s">
        <v>48</v>
      </c>
      <c r="B44" s="110">
        <v>0</v>
      </c>
      <c r="C44" s="23">
        <v>0</v>
      </c>
    </row>
    <row r="45" spans="1:3" x14ac:dyDescent="0.25">
      <c r="A45" s="109" t="s">
        <v>49</v>
      </c>
      <c r="B45" s="110">
        <v>0</v>
      </c>
      <c r="C45" s="23">
        <v>0</v>
      </c>
    </row>
    <row r="46" spans="1:3" x14ac:dyDescent="0.25">
      <c r="A46" s="109" t="s">
        <v>50</v>
      </c>
      <c r="B46" s="110">
        <v>0</v>
      </c>
      <c r="C46" s="23">
        <v>0</v>
      </c>
    </row>
    <row r="47" spans="1:3" x14ac:dyDescent="0.25">
      <c r="A47" s="109" t="s">
        <v>51</v>
      </c>
      <c r="B47" s="110">
        <v>0</v>
      </c>
      <c r="C47" s="23">
        <v>0</v>
      </c>
    </row>
    <row r="48" spans="1:3" x14ac:dyDescent="0.25">
      <c r="A48" s="109" t="s">
        <v>52</v>
      </c>
      <c r="B48" s="110">
        <v>0</v>
      </c>
      <c r="C48" s="23">
        <v>0</v>
      </c>
    </row>
    <row r="49" spans="1:3" x14ac:dyDescent="0.25">
      <c r="A49" s="109" t="s">
        <v>53</v>
      </c>
      <c r="B49" s="110">
        <v>0</v>
      </c>
      <c r="C49" s="23">
        <v>0</v>
      </c>
    </row>
    <row r="50" spans="1:3" x14ac:dyDescent="0.25">
      <c r="A50" s="109" t="s">
        <v>54</v>
      </c>
      <c r="B50" s="110">
        <v>0</v>
      </c>
      <c r="C50" s="23"/>
    </row>
    <row r="51" spans="1:3" x14ac:dyDescent="0.25">
      <c r="A51" s="116" t="s">
        <v>28</v>
      </c>
      <c r="B51" s="115">
        <f>B52+B53+B54+B55+B56+B57+B58+B59+B60</f>
        <v>0</v>
      </c>
      <c r="C51" s="100">
        <f t="shared" ref="C51" si="3">C52+C53+C54+C55+C56+C57+C58+C59+C60</f>
        <v>0</v>
      </c>
    </row>
    <row r="52" spans="1:3" x14ac:dyDescent="0.25">
      <c r="A52" s="109" t="s">
        <v>29</v>
      </c>
      <c r="B52" s="110">
        <v>0</v>
      </c>
      <c r="C52" s="23">
        <v>0</v>
      </c>
    </row>
    <row r="53" spans="1:3" x14ac:dyDescent="0.25">
      <c r="A53" s="109" t="s">
        <v>30</v>
      </c>
      <c r="B53" s="110">
        <v>0</v>
      </c>
      <c r="C53" s="23">
        <v>0</v>
      </c>
    </row>
    <row r="54" spans="1:3" x14ac:dyDescent="0.25">
      <c r="A54" s="109" t="s">
        <v>31</v>
      </c>
      <c r="B54" s="110">
        <v>0</v>
      </c>
      <c r="C54" s="23">
        <v>0</v>
      </c>
    </row>
    <row r="55" spans="1:3" x14ac:dyDescent="0.25">
      <c r="A55" s="109" t="s">
        <v>32</v>
      </c>
      <c r="B55" s="110">
        <v>0</v>
      </c>
      <c r="C55" s="23">
        <v>0</v>
      </c>
    </row>
    <row r="56" spans="1:3" x14ac:dyDescent="0.25">
      <c r="A56" s="109" t="s">
        <v>33</v>
      </c>
      <c r="B56" s="110">
        <v>0</v>
      </c>
      <c r="C56" s="23">
        <v>0</v>
      </c>
    </row>
    <row r="57" spans="1:3" x14ac:dyDescent="0.25">
      <c r="A57" s="109" t="s">
        <v>55</v>
      </c>
      <c r="B57" s="110">
        <v>0</v>
      </c>
      <c r="C57" s="23">
        <v>0</v>
      </c>
    </row>
    <row r="58" spans="1:3" x14ac:dyDescent="0.25">
      <c r="A58" s="109" t="s">
        <v>56</v>
      </c>
      <c r="B58" s="110">
        <v>0</v>
      </c>
      <c r="C58" s="23">
        <v>0</v>
      </c>
    </row>
    <row r="59" spans="1:3" x14ac:dyDescent="0.25">
      <c r="A59" s="109" t="s">
        <v>34</v>
      </c>
      <c r="B59" s="110">
        <v>0</v>
      </c>
      <c r="C59" s="23">
        <v>0</v>
      </c>
    </row>
    <row r="60" spans="1:3" x14ac:dyDescent="0.25">
      <c r="A60" s="109" t="s">
        <v>57</v>
      </c>
      <c r="B60" s="110">
        <v>0</v>
      </c>
      <c r="C60" s="23">
        <v>0</v>
      </c>
    </row>
    <row r="61" spans="1:3" x14ac:dyDescent="0.25">
      <c r="A61" s="116" t="s">
        <v>58</v>
      </c>
      <c r="B61" s="115">
        <f>B62+B63+B65+B64</f>
        <v>14420000</v>
      </c>
      <c r="C61" s="100">
        <f>C62+C63+C65+C64</f>
        <v>0</v>
      </c>
    </row>
    <row r="62" spans="1:3" x14ac:dyDescent="0.25">
      <c r="A62" s="109" t="s">
        <v>59</v>
      </c>
      <c r="B62" s="110">
        <v>14420000</v>
      </c>
      <c r="C62" s="23">
        <v>0</v>
      </c>
    </row>
    <row r="63" spans="1:3" x14ac:dyDescent="0.25">
      <c r="A63" s="109" t="s">
        <v>60</v>
      </c>
      <c r="B63" s="110">
        <v>0</v>
      </c>
      <c r="C63" s="23">
        <v>0</v>
      </c>
    </row>
    <row r="64" spans="1:3" x14ac:dyDescent="0.25">
      <c r="A64" s="109" t="s">
        <v>61</v>
      </c>
      <c r="B64" s="110">
        <v>0</v>
      </c>
      <c r="C64" s="23">
        <v>0</v>
      </c>
    </row>
    <row r="65" spans="1:4" ht="25.5" x14ac:dyDescent="0.25">
      <c r="A65" s="109" t="s">
        <v>62</v>
      </c>
      <c r="B65" s="110">
        <v>0</v>
      </c>
      <c r="C65" s="23">
        <v>0</v>
      </c>
    </row>
    <row r="66" spans="1:4" x14ac:dyDescent="0.25">
      <c r="A66" s="116" t="s">
        <v>63</v>
      </c>
      <c r="B66" s="115">
        <f>B67+B68+B69+B70+B71+B72</f>
        <v>0</v>
      </c>
      <c r="C66" s="100">
        <f t="shared" ref="C66" si="4">C67+C68+C69+C70+C71+C72</f>
        <v>0</v>
      </c>
      <c r="D66" s="43"/>
    </row>
    <row r="67" spans="1:4" x14ac:dyDescent="0.25">
      <c r="A67" s="109" t="s">
        <v>64</v>
      </c>
      <c r="B67" s="110">
        <v>0</v>
      </c>
      <c r="C67" s="23">
        <v>0</v>
      </c>
    </row>
    <row r="68" spans="1:4" x14ac:dyDescent="0.25">
      <c r="A68" s="109" t="s">
        <v>65</v>
      </c>
      <c r="B68" s="110">
        <v>0</v>
      </c>
      <c r="C68" s="23">
        <v>0</v>
      </c>
    </row>
    <row r="69" spans="1:4" x14ac:dyDescent="0.25">
      <c r="A69" s="116" t="s">
        <v>66</v>
      </c>
      <c r="B69" s="115">
        <f>B72+B71+B70</f>
        <v>0</v>
      </c>
      <c r="C69" s="100">
        <f>C72+C71+C70</f>
        <v>0</v>
      </c>
    </row>
    <row r="70" spans="1:4" x14ac:dyDescent="0.25">
      <c r="A70" s="109" t="s">
        <v>67</v>
      </c>
      <c r="B70" s="110">
        <v>0</v>
      </c>
      <c r="C70" s="23">
        <v>0</v>
      </c>
    </row>
    <row r="71" spans="1:4" x14ac:dyDescent="0.25">
      <c r="A71" s="109" t="s">
        <v>68</v>
      </c>
      <c r="B71" s="110">
        <v>0</v>
      </c>
      <c r="C71" s="23">
        <v>0</v>
      </c>
    </row>
    <row r="72" spans="1:4" x14ac:dyDescent="0.25">
      <c r="A72" s="109" t="s">
        <v>69</v>
      </c>
      <c r="B72" s="110">
        <v>0</v>
      </c>
      <c r="C72" s="23">
        <v>0</v>
      </c>
    </row>
    <row r="73" spans="1:4" x14ac:dyDescent="0.25">
      <c r="A73" s="29" t="s">
        <v>35</v>
      </c>
      <c r="B73" s="111">
        <f>B8</f>
        <v>345288000</v>
      </c>
      <c r="C73" s="112">
        <f t="shared" ref="C73" si="5">C9+C15+C25+C35+C43+C51+C61+C66</f>
        <v>0</v>
      </c>
    </row>
    <row r="74" spans="1:4" x14ac:dyDescent="0.25">
      <c r="A74" s="16" t="s">
        <v>70</v>
      </c>
      <c r="B74" s="108"/>
      <c r="C74" s="20"/>
    </row>
    <row r="75" spans="1:4" x14ac:dyDescent="0.25">
      <c r="A75" s="16" t="s">
        <v>71</v>
      </c>
      <c r="B75" s="110">
        <v>0</v>
      </c>
      <c r="C75" s="23">
        <v>0</v>
      </c>
    </row>
    <row r="76" spans="1:4" x14ac:dyDescent="0.25">
      <c r="A76" s="109" t="s">
        <v>72</v>
      </c>
      <c r="B76" s="110">
        <v>0</v>
      </c>
      <c r="C76" s="23">
        <v>0</v>
      </c>
    </row>
    <row r="77" spans="1:4" x14ac:dyDescent="0.25">
      <c r="A77" s="109" t="s">
        <v>73</v>
      </c>
      <c r="B77" s="110">
        <v>0</v>
      </c>
      <c r="C77" s="23">
        <v>0</v>
      </c>
    </row>
    <row r="78" spans="1:4" x14ac:dyDescent="0.25">
      <c r="A78" s="16" t="s">
        <v>74</v>
      </c>
      <c r="B78" s="110">
        <v>0</v>
      </c>
      <c r="C78" s="23">
        <v>0</v>
      </c>
    </row>
    <row r="79" spans="1:4" x14ac:dyDescent="0.25">
      <c r="A79" s="109" t="s">
        <v>75</v>
      </c>
      <c r="B79" s="110">
        <v>0</v>
      </c>
      <c r="C79" s="23">
        <v>0</v>
      </c>
    </row>
    <row r="80" spans="1:4" x14ac:dyDescent="0.25">
      <c r="A80" s="109" t="s">
        <v>76</v>
      </c>
      <c r="B80" s="110">
        <v>0</v>
      </c>
      <c r="C80" s="23">
        <v>0</v>
      </c>
    </row>
    <row r="81" spans="1:10" x14ac:dyDescent="0.25">
      <c r="A81" s="16" t="s">
        <v>77</v>
      </c>
      <c r="B81" s="110">
        <v>0</v>
      </c>
      <c r="C81" s="23">
        <v>0</v>
      </c>
    </row>
    <row r="82" spans="1:10" x14ac:dyDescent="0.25">
      <c r="A82" s="109" t="s">
        <v>78</v>
      </c>
      <c r="B82" s="110">
        <v>0</v>
      </c>
      <c r="C82" s="23">
        <v>0</v>
      </c>
    </row>
    <row r="83" spans="1:10" x14ac:dyDescent="0.25">
      <c r="A83" s="29" t="s">
        <v>79</v>
      </c>
      <c r="B83" s="113">
        <v>0</v>
      </c>
      <c r="C83" s="30">
        <f>SUM(C75:C82)</f>
        <v>0</v>
      </c>
    </row>
    <row r="84" spans="1:10" x14ac:dyDescent="0.25">
      <c r="C84" s="32"/>
    </row>
    <row r="85" spans="1:10" x14ac:dyDescent="0.25">
      <c r="A85" s="33" t="s">
        <v>80</v>
      </c>
      <c r="B85" s="44">
        <f>B73+B83</f>
        <v>345288000</v>
      </c>
      <c r="C85" s="34">
        <f t="shared" ref="C85" si="6">C73+C83</f>
        <v>0</v>
      </c>
    </row>
    <row r="86" spans="1:10" x14ac:dyDescent="0.25">
      <c r="A86" s="31" t="s">
        <v>91</v>
      </c>
      <c r="D86" s="38"/>
    </row>
    <row r="87" spans="1:10" x14ac:dyDescent="0.25">
      <c r="A87" s="45" t="s">
        <v>108</v>
      </c>
      <c r="D87" s="38"/>
    </row>
    <row r="88" spans="1:10" ht="26.25" x14ac:dyDescent="0.25">
      <c r="A88" s="46" t="s">
        <v>109</v>
      </c>
      <c r="D88" s="38"/>
    </row>
    <row r="89" spans="1:10" ht="51.75" x14ac:dyDescent="0.25">
      <c r="A89" s="47" t="s">
        <v>110</v>
      </c>
      <c r="D89" s="38"/>
    </row>
    <row r="91" spans="1:10" ht="14.25" customHeight="1" x14ac:dyDescent="0.25"/>
    <row r="92" spans="1:10" ht="15.75" thickBot="1" x14ac:dyDescent="0.3">
      <c r="A92" s="31" t="s">
        <v>88</v>
      </c>
      <c r="B92" s="48"/>
      <c r="C92" s="48"/>
    </row>
    <row r="93" spans="1:10" x14ac:dyDescent="0.25">
      <c r="A93" s="49" t="s">
        <v>124</v>
      </c>
      <c r="B93" s="138" t="s">
        <v>111</v>
      </c>
      <c r="C93" s="138"/>
      <c r="G93" s="5"/>
      <c r="H93" s="6"/>
      <c r="I93" s="6"/>
      <c r="J93" s="6"/>
    </row>
    <row r="94" spans="1:10" x14ac:dyDescent="0.25">
      <c r="A94" s="49" t="s">
        <v>125</v>
      </c>
      <c r="B94" s="139" t="s">
        <v>112</v>
      </c>
      <c r="C94" s="139"/>
      <c r="G94" s="5"/>
      <c r="H94" s="5"/>
      <c r="I94" s="5"/>
      <c r="J94" s="5"/>
    </row>
    <row r="95" spans="1:10" x14ac:dyDescent="0.25">
      <c r="A95" s="10"/>
      <c r="E95" s="5"/>
      <c r="F95" s="5"/>
      <c r="G95" s="5"/>
      <c r="H95" s="5"/>
      <c r="I95" s="5"/>
      <c r="J95" s="5"/>
    </row>
    <row r="96" spans="1:10" x14ac:dyDescent="0.25">
      <c r="A96" s="52"/>
      <c r="E96" s="5"/>
      <c r="F96" s="5"/>
      <c r="G96" s="5"/>
      <c r="H96" s="5"/>
      <c r="I96" s="5"/>
      <c r="J96" s="5"/>
    </row>
    <row r="97" spans="1:10" x14ac:dyDescent="0.25">
      <c r="B97" s="31"/>
      <c r="C97" s="31"/>
      <c r="D97" s="51"/>
      <c r="E97" s="5"/>
      <c r="F97" s="5"/>
      <c r="G97" s="5"/>
      <c r="H97" s="5"/>
      <c r="I97" s="5"/>
      <c r="J97" s="5"/>
    </row>
    <row r="98" spans="1:10" x14ac:dyDescent="0.25">
      <c r="A98" s="137" t="s">
        <v>120</v>
      </c>
      <c r="B98" s="137"/>
      <c r="C98" s="137"/>
      <c r="E98" s="5"/>
      <c r="F98" s="5"/>
      <c r="G98" s="5"/>
      <c r="H98" s="5"/>
      <c r="I98" s="5"/>
      <c r="J98" s="5"/>
    </row>
    <row r="99" spans="1:10" x14ac:dyDescent="0.25">
      <c r="A99" s="137" t="s">
        <v>121</v>
      </c>
      <c r="B99" s="137"/>
      <c r="C99" s="137"/>
    </row>
  </sheetData>
  <mergeCells count="9">
    <mergeCell ref="A98:C98"/>
    <mergeCell ref="A99:C99"/>
    <mergeCell ref="B93:C93"/>
    <mergeCell ref="B94:C94"/>
    <mergeCell ref="A1:C1"/>
    <mergeCell ref="A2:C2"/>
    <mergeCell ref="A3:C3"/>
    <mergeCell ref="A5:C5"/>
    <mergeCell ref="A4:C4"/>
  </mergeCells>
  <pageMargins left="0.7" right="0.7" top="0.75" bottom="0.75" header="0.3" footer="0.3"/>
  <pageSetup scale="61" orientation="portrait" r:id="rId1"/>
  <rowBreaks count="1" manualBreakCount="1">
    <brk id="68" max="18" man="1"/>
  </rowBreaks>
  <colBreaks count="1" manualBreakCount="1">
    <brk id="4" max="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F139"/>
  <sheetViews>
    <sheetView showGridLines="0" tabSelected="1" zoomScale="59" zoomScaleNormal="59" workbookViewId="0">
      <selection activeCell="B101" sqref="B101"/>
    </sheetView>
  </sheetViews>
  <sheetFormatPr baseColWidth="10" defaultColWidth="9.140625" defaultRowHeight="19.5" x14ac:dyDescent="0.3"/>
  <cols>
    <col min="1" max="1" width="1.140625" style="53" customWidth="1"/>
    <col min="2" max="2" width="141.140625" style="56" customWidth="1"/>
    <col min="3" max="3" width="23.7109375" style="56" bestFit="1" customWidth="1"/>
    <col min="4" max="4" width="23" style="56" customWidth="1"/>
    <col min="5" max="5" width="22.5703125" style="56" bestFit="1" customWidth="1"/>
    <col min="6" max="6" width="22.5703125" style="87" hidden="1" customWidth="1"/>
    <col min="7" max="13" width="22" style="56" hidden="1" customWidth="1"/>
    <col min="14" max="14" width="22.85546875" style="56" hidden="1" customWidth="1"/>
    <col min="15" max="15" width="22" style="56" hidden="1" customWidth="1"/>
    <col min="16" max="16" width="25.42578125" style="56" hidden="1" customWidth="1"/>
    <col min="17" max="17" width="22" style="85" customWidth="1"/>
    <col min="18" max="18" width="9.140625" style="53"/>
    <col min="19" max="19" width="8.7109375" style="53" customWidth="1"/>
    <col min="20" max="20" width="9.140625" style="53" customWidth="1"/>
    <col min="21" max="28" width="6" style="53" customWidth="1"/>
    <col min="29" max="29" width="7" style="53" customWidth="1"/>
    <col min="30" max="30" width="14.42578125" style="53" customWidth="1"/>
    <col min="31" max="16384" width="9.140625" style="53"/>
  </cols>
  <sheetData>
    <row r="3" spans="2:32" ht="20.25" x14ac:dyDescent="0.3">
      <c r="B3" s="143" t="s">
        <v>87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S3"/>
      <c r="T3"/>
      <c r="U3"/>
      <c r="V3"/>
      <c r="W3"/>
      <c r="X3"/>
      <c r="Y3"/>
      <c r="Z3"/>
      <c r="AA3"/>
      <c r="AB3"/>
      <c r="AC3"/>
      <c r="AD3"/>
      <c r="AE3"/>
    </row>
    <row r="4" spans="2:32" ht="20.25" x14ac:dyDescent="0.3">
      <c r="B4" s="144" t="s">
        <v>89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S4" s="54"/>
    </row>
    <row r="5" spans="2:32" ht="20.25" x14ac:dyDescent="0.3">
      <c r="B5" s="144" t="s">
        <v>123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S5" s="54"/>
    </row>
    <row r="6" spans="2:32" ht="20.25" x14ac:dyDescent="0.3">
      <c r="B6" s="143" t="s">
        <v>106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S6" s="54"/>
    </row>
    <row r="7" spans="2:32" ht="20.25" x14ac:dyDescent="0.3">
      <c r="B7" s="143" t="s">
        <v>128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S7" s="54"/>
    </row>
    <row r="8" spans="2:32" ht="19.5" customHeight="1" x14ac:dyDescent="0.3">
      <c r="B8" s="145" t="s">
        <v>36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S8" s="54"/>
    </row>
    <row r="9" spans="2:32" ht="39" x14ac:dyDescent="0.3">
      <c r="B9" s="57" t="s">
        <v>0</v>
      </c>
      <c r="C9" s="58" t="s">
        <v>37</v>
      </c>
      <c r="D9" s="59" t="s">
        <v>90</v>
      </c>
      <c r="E9" s="58" t="s">
        <v>105</v>
      </c>
      <c r="F9" s="58" t="s">
        <v>104</v>
      </c>
      <c r="G9" s="58" t="s">
        <v>103</v>
      </c>
      <c r="H9" s="58" t="s">
        <v>102</v>
      </c>
      <c r="I9" s="58" t="s">
        <v>101</v>
      </c>
      <c r="J9" s="58" t="s">
        <v>100</v>
      </c>
      <c r="K9" s="58" t="s">
        <v>99</v>
      </c>
      <c r="L9" s="58" t="s">
        <v>98</v>
      </c>
      <c r="M9" s="58" t="s">
        <v>97</v>
      </c>
      <c r="N9" s="58" t="s">
        <v>96</v>
      </c>
      <c r="O9" s="58" t="s">
        <v>95</v>
      </c>
      <c r="P9" s="58" t="s">
        <v>94</v>
      </c>
      <c r="Q9" s="60" t="s">
        <v>93</v>
      </c>
      <c r="U9"/>
      <c r="V9"/>
      <c r="W9"/>
      <c r="X9"/>
      <c r="Y9"/>
      <c r="Z9"/>
      <c r="AA9"/>
      <c r="AB9"/>
      <c r="AC9"/>
      <c r="AD9"/>
      <c r="AE9"/>
      <c r="AF9"/>
    </row>
    <row r="10" spans="2:32" ht="20.100000000000001" customHeight="1" x14ac:dyDescent="0.3">
      <c r="B10" s="61" t="s">
        <v>1</v>
      </c>
      <c r="C10" s="62">
        <f t="shared" ref="C10:P10" si="0">C11+C17+C27+C37+C45+C53+C63+C68+C71</f>
        <v>345288000</v>
      </c>
      <c r="D10" s="62">
        <f t="shared" ref="D10" si="1">D11+D17+D27+D37+D45+D53+D63+D68+D71</f>
        <v>0</v>
      </c>
      <c r="E10" s="63">
        <f>E11+E17+E27+E37+E45+E53+E63+E68+E71</f>
        <v>26369428.280000001</v>
      </c>
      <c r="F10" s="63">
        <f t="shared" si="0"/>
        <v>0</v>
      </c>
      <c r="G10" s="63">
        <f t="shared" si="0"/>
        <v>0</v>
      </c>
      <c r="H10" s="63">
        <f t="shared" si="0"/>
        <v>0</v>
      </c>
      <c r="I10" s="63">
        <f t="shared" si="0"/>
        <v>0</v>
      </c>
      <c r="J10" s="63">
        <f t="shared" si="0"/>
        <v>0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3">
        <f t="shared" si="0"/>
        <v>0</v>
      </c>
      <c r="O10" s="63">
        <f t="shared" si="0"/>
        <v>0</v>
      </c>
      <c r="P10" s="63">
        <f t="shared" si="0"/>
        <v>0</v>
      </c>
      <c r="Q10" s="64">
        <f>+E10+F10+G10+H10+I10+J10+K10+L10+M10+N10+O10+P10</f>
        <v>26369428.280000001</v>
      </c>
      <c r="U10"/>
      <c r="V10"/>
      <c r="W10"/>
      <c r="X10"/>
      <c r="Y10"/>
      <c r="Z10"/>
      <c r="AA10"/>
      <c r="AB10"/>
      <c r="AC10"/>
      <c r="AD10"/>
      <c r="AE10"/>
      <c r="AF10"/>
    </row>
    <row r="11" spans="2:32" ht="20.100000000000001" customHeight="1" x14ac:dyDescent="0.3">
      <c r="B11" s="104" t="s">
        <v>2</v>
      </c>
      <c r="C11" s="65">
        <f t="shared" ref="C11:P11" si="2">C12+C13+C14+C15+C16</f>
        <v>256700480</v>
      </c>
      <c r="D11" s="65">
        <f t="shared" ref="D11" si="3">D12+D13+D14+D15+D16</f>
        <v>0</v>
      </c>
      <c r="E11" s="65">
        <f>E12+E13+E14+E15+E16</f>
        <v>22114523.07</v>
      </c>
      <c r="F11" s="65">
        <f t="shared" si="2"/>
        <v>0</v>
      </c>
      <c r="G11" s="65">
        <f t="shared" si="2"/>
        <v>0</v>
      </c>
      <c r="H11" s="65">
        <f t="shared" si="2"/>
        <v>0</v>
      </c>
      <c r="I11" s="65">
        <f t="shared" si="2"/>
        <v>0</v>
      </c>
      <c r="J11" s="65">
        <f t="shared" si="2"/>
        <v>0</v>
      </c>
      <c r="K11" s="65">
        <f t="shared" si="2"/>
        <v>0</v>
      </c>
      <c r="L11" s="65">
        <f t="shared" si="2"/>
        <v>0</v>
      </c>
      <c r="M11" s="65">
        <f t="shared" si="2"/>
        <v>0</v>
      </c>
      <c r="N11" s="65">
        <f t="shared" si="2"/>
        <v>0</v>
      </c>
      <c r="O11" s="65">
        <f t="shared" si="2"/>
        <v>0</v>
      </c>
      <c r="P11" s="65">
        <f t="shared" si="2"/>
        <v>0</v>
      </c>
      <c r="Q11" s="131">
        <f t="shared" ref="Q11:Q74" si="4">+E11+F11+G11+H11+I11+J11+K11+L11+M11+N11+O11+P11</f>
        <v>22114523.07</v>
      </c>
      <c r="U11" s="66"/>
    </row>
    <row r="12" spans="2:32" ht="20.100000000000001" customHeight="1" x14ac:dyDescent="0.3">
      <c r="B12" s="67" t="s">
        <v>3</v>
      </c>
      <c r="C12" s="68">
        <v>181349000</v>
      </c>
      <c r="D12" s="68">
        <v>0</v>
      </c>
      <c r="E12" s="101">
        <v>18354519.149999999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4">
        <f t="shared" si="4"/>
        <v>18354519.149999999</v>
      </c>
    </row>
    <row r="13" spans="2:32" ht="20.100000000000001" customHeight="1" x14ac:dyDescent="0.3">
      <c r="B13" s="67" t="s">
        <v>4</v>
      </c>
      <c r="C13" s="68">
        <v>37068000</v>
      </c>
      <c r="D13" s="68">
        <v>0</v>
      </c>
      <c r="E13" s="101">
        <v>685250</v>
      </c>
      <c r="F13" s="69">
        <v>0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69">
        <v>0</v>
      </c>
      <c r="Q13" s="64">
        <f t="shared" si="4"/>
        <v>685250</v>
      </c>
    </row>
    <row r="14" spans="2:32" ht="20.100000000000001" customHeight="1" x14ac:dyDescent="0.3">
      <c r="B14" s="67" t="s">
        <v>39</v>
      </c>
      <c r="C14" s="68">
        <v>12000000</v>
      </c>
      <c r="D14" s="68">
        <v>0</v>
      </c>
      <c r="E14" s="101">
        <v>979990.44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69">
        <v>0</v>
      </c>
      <c r="Q14" s="64">
        <f t="shared" si="4"/>
        <v>979990.44</v>
      </c>
    </row>
    <row r="15" spans="2:32" ht="20.100000000000001" customHeight="1" x14ac:dyDescent="0.3">
      <c r="B15" s="67" t="s">
        <v>5</v>
      </c>
      <c r="C15" s="68">
        <v>0</v>
      </c>
      <c r="D15" s="68">
        <v>0</v>
      </c>
      <c r="E15" s="101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69">
        <v>0</v>
      </c>
      <c r="M15" s="69">
        <v>0</v>
      </c>
      <c r="N15" s="69">
        <v>0</v>
      </c>
      <c r="O15" s="69">
        <v>0</v>
      </c>
      <c r="P15" s="69">
        <v>0</v>
      </c>
      <c r="Q15" s="64">
        <f t="shared" si="4"/>
        <v>0</v>
      </c>
    </row>
    <row r="16" spans="2:32" ht="20.100000000000001" customHeight="1" x14ac:dyDescent="0.3">
      <c r="B16" s="67" t="s">
        <v>6</v>
      </c>
      <c r="C16" s="70">
        <v>26283480</v>
      </c>
      <c r="D16" s="70">
        <v>0</v>
      </c>
      <c r="E16" s="101">
        <v>2094763.48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4">
        <f t="shared" si="4"/>
        <v>2094763.48</v>
      </c>
    </row>
    <row r="17" spans="1:17" ht="20.100000000000001" customHeight="1" x14ac:dyDescent="0.3">
      <c r="B17" s="104" t="s">
        <v>7</v>
      </c>
      <c r="C17" s="65">
        <f t="shared" ref="C17:P17" si="5">C18+C19+C20+C21+C22+C23+C24+C25+C26</f>
        <v>65572520</v>
      </c>
      <c r="D17" s="65">
        <f t="shared" si="5"/>
        <v>0</v>
      </c>
      <c r="E17" s="65">
        <f t="shared" si="5"/>
        <v>3316474.0200000005</v>
      </c>
      <c r="F17" s="65">
        <f t="shared" si="5"/>
        <v>0</v>
      </c>
      <c r="G17" s="65">
        <f t="shared" si="5"/>
        <v>0</v>
      </c>
      <c r="H17" s="65">
        <f t="shared" si="5"/>
        <v>0</v>
      </c>
      <c r="I17" s="65">
        <f t="shared" si="5"/>
        <v>0</v>
      </c>
      <c r="J17" s="65">
        <f t="shared" si="5"/>
        <v>0</v>
      </c>
      <c r="K17" s="65">
        <f t="shared" si="5"/>
        <v>0</v>
      </c>
      <c r="L17" s="65">
        <f t="shared" si="5"/>
        <v>0</v>
      </c>
      <c r="M17" s="65">
        <f t="shared" si="5"/>
        <v>0</v>
      </c>
      <c r="N17" s="65">
        <f t="shared" si="5"/>
        <v>0</v>
      </c>
      <c r="O17" s="65">
        <f t="shared" si="5"/>
        <v>0</v>
      </c>
      <c r="P17" s="65">
        <f t="shared" si="5"/>
        <v>0</v>
      </c>
      <c r="Q17" s="131">
        <f t="shared" si="4"/>
        <v>3316474.0200000005</v>
      </c>
    </row>
    <row r="18" spans="1:17" ht="20.100000000000001" customHeight="1" x14ac:dyDescent="0.3">
      <c r="B18" s="67" t="s">
        <v>8</v>
      </c>
      <c r="C18" s="68">
        <v>15605000</v>
      </c>
      <c r="D18" s="68">
        <v>0</v>
      </c>
      <c r="E18" s="68">
        <v>1186149.8700000001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4">
        <f t="shared" si="4"/>
        <v>1186149.8700000001</v>
      </c>
    </row>
    <row r="19" spans="1:17" ht="20.100000000000001" customHeight="1" x14ac:dyDescent="0.3">
      <c r="B19" s="67" t="s">
        <v>9</v>
      </c>
      <c r="C19" s="68">
        <v>1699596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4">
        <f t="shared" si="4"/>
        <v>0</v>
      </c>
    </row>
    <row r="20" spans="1:17" ht="20.100000000000001" customHeight="1" x14ac:dyDescent="0.3">
      <c r="B20" s="67" t="s">
        <v>10</v>
      </c>
      <c r="C20" s="68">
        <v>450000</v>
      </c>
      <c r="D20" s="68">
        <v>0</v>
      </c>
      <c r="E20" s="68">
        <v>21882.5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64">
        <f t="shared" si="4"/>
        <v>21882.5</v>
      </c>
    </row>
    <row r="21" spans="1:17" ht="20.100000000000001" customHeight="1" x14ac:dyDescent="0.3">
      <c r="B21" s="67" t="s">
        <v>11</v>
      </c>
      <c r="C21" s="68">
        <v>800000</v>
      </c>
      <c r="D21" s="68">
        <v>0</v>
      </c>
      <c r="E21" s="68">
        <v>400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4">
        <f t="shared" si="4"/>
        <v>400</v>
      </c>
    </row>
    <row r="22" spans="1:17" ht="20.100000000000001" customHeight="1" x14ac:dyDescent="0.3">
      <c r="B22" s="67" t="s">
        <v>12</v>
      </c>
      <c r="C22" s="68">
        <v>21886654</v>
      </c>
      <c r="D22" s="68">
        <v>0</v>
      </c>
      <c r="E22" s="68">
        <v>1137035.1000000001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64">
        <f t="shared" si="4"/>
        <v>1137035.1000000001</v>
      </c>
    </row>
    <row r="23" spans="1:17" ht="20.100000000000001" customHeight="1" x14ac:dyDescent="0.3">
      <c r="B23" s="67" t="s">
        <v>13</v>
      </c>
      <c r="C23" s="68">
        <v>4000000</v>
      </c>
      <c r="D23" s="68">
        <v>0</v>
      </c>
      <c r="E23" s="68">
        <v>60730.7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4">
        <f t="shared" si="4"/>
        <v>60730.7</v>
      </c>
    </row>
    <row r="24" spans="1:17" ht="20.100000000000001" customHeight="1" x14ac:dyDescent="0.3">
      <c r="B24" s="67" t="s">
        <v>14</v>
      </c>
      <c r="C24" s="68">
        <v>300000</v>
      </c>
      <c r="D24" s="68">
        <v>0</v>
      </c>
      <c r="E24" s="68">
        <v>263570.01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4">
        <f t="shared" si="4"/>
        <v>263570.01</v>
      </c>
    </row>
    <row r="25" spans="1:17" ht="20.100000000000001" customHeight="1" x14ac:dyDescent="0.3">
      <c r="B25" s="67" t="s">
        <v>15</v>
      </c>
      <c r="C25" s="68">
        <v>16331270</v>
      </c>
      <c r="D25" s="68">
        <v>0</v>
      </c>
      <c r="E25" s="68">
        <v>120000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4">
        <f t="shared" si="4"/>
        <v>120000</v>
      </c>
    </row>
    <row r="26" spans="1:17" ht="20.100000000000001" customHeight="1" x14ac:dyDescent="0.3">
      <c r="B26" s="67" t="s">
        <v>40</v>
      </c>
      <c r="C26" s="68">
        <v>4500000</v>
      </c>
      <c r="D26" s="68">
        <v>0</v>
      </c>
      <c r="E26" s="68">
        <v>526705.84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4">
        <f t="shared" si="4"/>
        <v>526705.84</v>
      </c>
    </row>
    <row r="27" spans="1:17" s="73" customFormat="1" ht="20.100000000000001" customHeight="1" x14ac:dyDescent="0.3">
      <c r="A27" s="72">
        <v>218697.2</v>
      </c>
      <c r="B27" s="105" t="s">
        <v>16</v>
      </c>
      <c r="C27" s="65">
        <f>C28+C29+C30+C31+C32+C33+C34+C36+C35</f>
        <v>5445000</v>
      </c>
      <c r="D27" s="65">
        <f t="shared" ref="D27:P27" si="6">D28+D29+D30+D31+D32+D33+D34+D36+D35</f>
        <v>0</v>
      </c>
      <c r="E27" s="65">
        <f t="shared" si="6"/>
        <v>21859.5</v>
      </c>
      <c r="F27" s="65">
        <f t="shared" si="6"/>
        <v>0</v>
      </c>
      <c r="G27" s="65">
        <f t="shared" si="6"/>
        <v>0</v>
      </c>
      <c r="H27" s="65">
        <f t="shared" si="6"/>
        <v>0</v>
      </c>
      <c r="I27" s="65">
        <f t="shared" si="6"/>
        <v>0</v>
      </c>
      <c r="J27" s="65">
        <f t="shared" si="6"/>
        <v>0</v>
      </c>
      <c r="K27" s="65">
        <f t="shared" si="6"/>
        <v>0</v>
      </c>
      <c r="L27" s="65">
        <f t="shared" si="6"/>
        <v>0</v>
      </c>
      <c r="M27" s="65">
        <f t="shared" si="6"/>
        <v>0</v>
      </c>
      <c r="N27" s="65">
        <f t="shared" si="6"/>
        <v>0</v>
      </c>
      <c r="O27" s="65">
        <f t="shared" si="6"/>
        <v>0</v>
      </c>
      <c r="P27" s="65">
        <f t="shared" si="6"/>
        <v>0</v>
      </c>
      <c r="Q27" s="131">
        <f t="shared" si="4"/>
        <v>21859.5</v>
      </c>
    </row>
    <row r="28" spans="1:17" ht="20.100000000000001" customHeight="1" x14ac:dyDescent="0.3">
      <c r="B28" s="67" t="s">
        <v>17</v>
      </c>
      <c r="C28" s="74">
        <v>260000</v>
      </c>
      <c r="D28" s="74">
        <v>0</v>
      </c>
      <c r="E28" s="74">
        <v>21859.5</v>
      </c>
      <c r="F28" s="69"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69">
        <v>0</v>
      </c>
      <c r="P28" s="69">
        <v>0</v>
      </c>
      <c r="Q28" s="64">
        <f t="shared" si="4"/>
        <v>21859.5</v>
      </c>
    </row>
    <row r="29" spans="1:17" ht="20.100000000000001" customHeight="1" x14ac:dyDescent="0.3">
      <c r="B29" s="75" t="s">
        <v>18</v>
      </c>
      <c r="C29" s="74">
        <v>0</v>
      </c>
      <c r="D29" s="74">
        <v>0</v>
      </c>
      <c r="E29" s="74">
        <v>0</v>
      </c>
      <c r="F29" s="69">
        <v>0</v>
      </c>
      <c r="G29" s="69">
        <v>0</v>
      </c>
      <c r="H29" s="69">
        <v>0</v>
      </c>
      <c r="I29" s="69">
        <v>0</v>
      </c>
      <c r="J29" s="69">
        <v>0</v>
      </c>
      <c r="K29" s="69">
        <v>0</v>
      </c>
      <c r="L29" s="69">
        <v>0</v>
      </c>
      <c r="M29" s="69">
        <v>0</v>
      </c>
      <c r="N29" s="69">
        <v>0</v>
      </c>
      <c r="O29" s="69">
        <v>0</v>
      </c>
      <c r="P29" s="69">
        <v>0</v>
      </c>
      <c r="Q29" s="64">
        <f t="shared" si="4"/>
        <v>0</v>
      </c>
    </row>
    <row r="30" spans="1:17" ht="20.100000000000001" customHeight="1" x14ac:dyDescent="0.3">
      <c r="B30" s="67" t="s">
        <v>19</v>
      </c>
      <c r="C30" s="74">
        <v>200000</v>
      </c>
      <c r="D30" s="74">
        <v>0</v>
      </c>
      <c r="E30" s="74">
        <v>0</v>
      </c>
      <c r="F30" s="69">
        <v>0</v>
      </c>
      <c r="G30" s="69">
        <v>0</v>
      </c>
      <c r="H30" s="69">
        <v>0</v>
      </c>
      <c r="I30" s="69">
        <v>0</v>
      </c>
      <c r="J30" s="69">
        <v>0</v>
      </c>
      <c r="K30" s="69">
        <v>0</v>
      </c>
      <c r="L30" s="69">
        <v>0</v>
      </c>
      <c r="M30" s="69">
        <v>0</v>
      </c>
      <c r="N30" s="69">
        <v>0</v>
      </c>
      <c r="O30" s="69">
        <v>0</v>
      </c>
      <c r="P30" s="69">
        <v>0</v>
      </c>
      <c r="Q30" s="64">
        <f t="shared" si="4"/>
        <v>0</v>
      </c>
    </row>
    <row r="31" spans="1:17" ht="20.100000000000001" customHeight="1" x14ac:dyDescent="0.3">
      <c r="B31" s="67" t="s">
        <v>20</v>
      </c>
      <c r="C31" s="74">
        <v>30000</v>
      </c>
      <c r="D31" s="74">
        <v>0</v>
      </c>
      <c r="E31" s="74">
        <v>0</v>
      </c>
      <c r="F31" s="69">
        <v>0</v>
      </c>
      <c r="G31" s="69">
        <v>0</v>
      </c>
      <c r="H31" s="69">
        <v>0</v>
      </c>
      <c r="I31" s="69">
        <v>0</v>
      </c>
      <c r="J31" s="69">
        <v>0</v>
      </c>
      <c r="K31" s="69">
        <v>0</v>
      </c>
      <c r="L31" s="69">
        <v>0</v>
      </c>
      <c r="M31" s="69">
        <v>0</v>
      </c>
      <c r="N31" s="69">
        <v>0</v>
      </c>
      <c r="O31" s="69">
        <v>0</v>
      </c>
      <c r="P31" s="69">
        <v>0</v>
      </c>
      <c r="Q31" s="64">
        <f t="shared" si="4"/>
        <v>0</v>
      </c>
    </row>
    <row r="32" spans="1:17" ht="20.100000000000001" customHeight="1" x14ac:dyDescent="0.3">
      <c r="B32" s="67" t="s">
        <v>21</v>
      </c>
      <c r="C32" s="74">
        <v>50000</v>
      </c>
      <c r="D32" s="74">
        <v>0</v>
      </c>
      <c r="E32" s="74">
        <v>0</v>
      </c>
      <c r="F32" s="69">
        <v>0</v>
      </c>
      <c r="G32" s="69">
        <v>0</v>
      </c>
      <c r="H32" s="69">
        <v>0</v>
      </c>
      <c r="I32" s="69">
        <v>0</v>
      </c>
      <c r="J32" s="69">
        <v>0</v>
      </c>
      <c r="K32" s="69">
        <v>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4">
        <f t="shared" si="4"/>
        <v>0</v>
      </c>
    </row>
    <row r="33" spans="2:17" ht="20.100000000000001" customHeight="1" x14ac:dyDescent="0.3">
      <c r="B33" s="67" t="s">
        <v>22</v>
      </c>
      <c r="C33" s="74">
        <v>50000</v>
      </c>
      <c r="D33" s="74">
        <v>0</v>
      </c>
      <c r="E33" s="74">
        <v>0</v>
      </c>
      <c r="F33" s="69">
        <v>0</v>
      </c>
      <c r="G33" s="69">
        <v>0</v>
      </c>
      <c r="H33" s="69">
        <v>0</v>
      </c>
      <c r="I33" s="69">
        <v>0</v>
      </c>
      <c r="J33" s="69">
        <v>0</v>
      </c>
      <c r="K33" s="69">
        <v>0</v>
      </c>
      <c r="L33" s="69">
        <v>0</v>
      </c>
      <c r="M33" s="69">
        <v>0</v>
      </c>
      <c r="N33" s="69">
        <v>0</v>
      </c>
      <c r="O33" s="69">
        <v>0</v>
      </c>
      <c r="P33" s="69">
        <v>0</v>
      </c>
      <c r="Q33" s="64">
        <f t="shared" si="4"/>
        <v>0</v>
      </c>
    </row>
    <row r="34" spans="2:17" ht="20.100000000000001" customHeight="1" x14ac:dyDescent="0.3">
      <c r="B34" s="67" t="s">
        <v>23</v>
      </c>
      <c r="C34" s="74">
        <v>4250000</v>
      </c>
      <c r="D34" s="74">
        <v>0</v>
      </c>
      <c r="E34" s="74">
        <v>0</v>
      </c>
      <c r="F34" s="69">
        <v>0</v>
      </c>
      <c r="G34" s="69">
        <v>0</v>
      </c>
      <c r="H34" s="69">
        <v>0</v>
      </c>
      <c r="I34" s="69">
        <v>0</v>
      </c>
      <c r="J34" s="69">
        <v>0</v>
      </c>
      <c r="K34" s="69">
        <v>0</v>
      </c>
      <c r="L34" s="69">
        <v>0</v>
      </c>
      <c r="M34" s="69">
        <v>0</v>
      </c>
      <c r="N34" s="69">
        <v>0</v>
      </c>
      <c r="O34" s="69">
        <v>0</v>
      </c>
      <c r="P34" s="69">
        <v>0</v>
      </c>
      <c r="Q34" s="64">
        <f t="shared" si="4"/>
        <v>0</v>
      </c>
    </row>
    <row r="35" spans="2:17" ht="20.100000000000001" customHeight="1" x14ac:dyDescent="0.3">
      <c r="B35" s="67" t="s">
        <v>41</v>
      </c>
      <c r="C35" s="71">
        <v>0</v>
      </c>
      <c r="D35" s="71">
        <v>0</v>
      </c>
      <c r="E35" s="71">
        <v>0</v>
      </c>
      <c r="F35" s="69">
        <v>0</v>
      </c>
      <c r="G35" s="69">
        <v>0</v>
      </c>
      <c r="H35" s="69">
        <v>0</v>
      </c>
      <c r="I35" s="69">
        <v>0</v>
      </c>
      <c r="J35" s="69">
        <v>0</v>
      </c>
      <c r="K35" s="69">
        <v>0</v>
      </c>
      <c r="L35" s="69">
        <v>0</v>
      </c>
      <c r="M35" s="69">
        <v>0</v>
      </c>
      <c r="N35" s="69">
        <v>0</v>
      </c>
      <c r="O35" s="69">
        <v>0</v>
      </c>
      <c r="P35" s="69">
        <v>0</v>
      </c>
      <c r="Q35" s="64">
        <f t="shared" si="4"/>
        <v>0</v>
      </c>
    </row>
    <row r="36" spans="2:17" ht="20.100000000000001" customHeight="1" x14ac:dyDescent="0.3">
      <c r="B36" s="75" t="s">
        <v>24</v>
      </c>
      <c r="C36" s="74">
        <v>605000</v>
      </c>
      <c r="D36" s="74">
        <v>0</v>
      </c>
      <c r="E36" s="74">
        <v>0</v>
      </c>
      <c r="F36" s="69">
        <v>0</v>
      </c>
      <c r="G36" s="69">
        <v>0</v>
      </c>
      <c r="H36" s="69">
        <v>0</v>
      </c>
      <c r="I36" s="69">
        <v>0</v>
      </c>
      <c r="J36" s="69">
        <v>0</v>
      </c>
      <c r="K36" s="69">
        <v>0</v>
      </c>
      <c r="L36" s="69">
        <v>0</v>
      </c>
      <c r="M36" s="69">
        <v>0</v>
      </c>
      <c r="N36" s="69">
        <v>0</v>
      </c>
      <c r="O36" s="69">
        <v>0</v>
      </c>
      <c r="P36" s="69">
        <v>0</v>
      </c>
      <c r="Q36" s="64">
        <f t="shared" si="4"/>
        <v>0</v>
      </c>
    </row>
    <row r="37" spans="2:17" ht="20.100000000000001" customHeight="1" x14ac:dyDescent="0.3">
      <c r="B37" s="105" t="s">
        <v>25</v>
      </c>
      <c r="C37" s="65">
        <f t="shared" ref="C37:P37" si="7">C38+C39+C40+C41+C42+C43+C44</f>
        <v>3150000</v>
      </c>
      <c r="D37" s="65">
        <f t="shared" si="7"/>
        <v>0</v>
      </c>
      <c r="E37" s="65">
        <f t="shared" si="7"/>
        <v>916571.69</v>
      </c>
      <c r="F37" s="65">
        <f t="shared" si="7"/>
        <v>0</v>
      </c>
      <c r="G37" s="65">
        <f t="shared" si="7"/>
        <v>0</v>
      </c>
      <c r="H37" s="65">
        <f t="shared" si="7"/>
        <v>0</v>
      </c>
      <c r="I37" s="65">
        <f t="shared" si="7"/>
        <v>0</v>
      </c>
      <c r="J37" s="65">
        <f t="shared" si="7"/>
        <v>0</v>
      </c>
      <c r="K37" s="65">
        <f t="shared" si="7"/>
        <v>0</v>
      </c>
      <c r="L37" s="65">
        <f t="shared" si="7"/>
        <v>0</v>
      </c>
      <c r="M37" s="65">
        <f t="shared" si="7"/>
        <v>0</v>
      </c>
      <c r="N37" s="65">
        <f t="shared" si="7"/>
        <v>0</v>
      </c>
      <c r="O37" s="65">
        <f t="shared" si="7"/>
        <v>0</v>
      </c>
      <c r="P37" s="65">
        <f t="shared" si="7"/>
        <v>0</v>
      </c>
      <c r="Q37" s="131">
        <f t="shared" si="4"/>
        <v>916571.69</v>
      </c>
    </row>
    <row r="38" spans="2:17" ht="20.100000000000001" customHeight="1" x14ac:dyDescent="0.3">
      <c r="B38" s="67" t="s">
        <v>26</v>
      </c>
      <c r="C38" s="74">
        <v>150000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v>0</v>
      </c>
      <c r="J38" s="74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64">
        <f t="shared" si="4"/>
        <v>0</v>
      </c>
    </row>
    <row r="39" spans="2:17" ht="20.100000000000001" customHeight="1" x14ac:dyDescent="0.3">
      <c r="B39" s="67" t="s">
        <v>42</v>
      </c>
      <c r="C39" s="70">
        <v>0</v>
      </c>
      <c r="D39" s="70">
        <v>0</v>
      </c>
      <c r="E39" s="74">
        <v>0</v>
      </c>
      <c r="F39" s="74">
        <v>0</v>
      </c>
      <c r="G39" s="74">
        <v>0</v>
      </c>
      <c r="H39" s="74">
        <v>0</v>
      </c>
      <c r="I39" s="74">
        <v>0</v>
      </c>
      <c r="J39" s="74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64">
        <f t="shared" si="4"/>
        <v>0</v>
      </c>
    </row>
    <row r="40" spans="2:17" ht="20.100000000000001" customHeight="1" x14ac:dyDescent="0.3">
      <c r="B40" s="67" t="s">
        <v>43</v>
      </c>
      <c r="C40" s="68">
        <v>0</v>
      </c>
      <c r="D40" s="68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74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64">
        <f t="shared" si="4"/>
        <v>0</v>
      </c>
    </row>
    <row r="41" spans="2:17" ht="20.100000000000001" customHeight="1" x14ac:dyDescent="0.3">
      <c r="B41" s="67" t="s">
        <v>44</v>
      </c>
      <c r="C41" s="70">
        <v>0</v>
      </c>
      <c r="D41" s="70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64">
        <f t="shared" si="4"/>
        <v>0</v>
      </c>
    </row>
    <row r="42" spans="2:17" ht="20.100000000000001" customHeight="1" x14ac:dyDescent="0.3">
      <c r="B42" s="67" t="s">
        <v>45</v>
      </c>
      <c r="C42" s="70">
        <v>0</v>
      </c>
      <c r="D42" s="70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64">
        <f t="shared" si="4"/>
        <v>0</v>
      </c>
    </row>
    <row r="43" spans="2:17" ht="20.100000000000001" customHeight="1" x14ac:dyDescent="0.3">
      <c r="B43" s="67" t="s">
        <v>27</v>
      </c>
      <c r="C43" s="70">
        <v>3000000</v>
      </c>
      <c r="D43" s="70">
        <v>0</v>
      </c>
      <c r="E43" s="102">
        <v>916571.69</v>
      </c>
      <c r="F43" s="74">
        <v>0</v>
      </c>
      <c r="G43" s="74">
        <v>0</v>
      </c>
      <c r="H43" s="74">
        <v>0</v>
      </c>
      <c r="I43" s="74">
        <v>0</v>
      </c>
      <c r="J43" s="74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64">
        <f t="shared" si="4"/>
        <v>916571.69</v>
      </c>
    </row>
    <row r="44" spans="2:17" ht="20.100000000000001" customHeight="1" x14ac:dyDescent="0.3">
      <c r="B44" s="67" t="s">
        <v>46</v>
      </c>
      <c r="C44" s="68">
        <v>0</v>
      </c>
      <c r="D44" s="68">
        <v>0</v>
      </c>
      <c r="E44" s="74">
        <v>0</v>
      </c>
      <c r="F44" s="74">
        <v>0</v>
      </c>
      <c r="G44" s="74">
        <v>0</v>
      </c>
      <c r="H44" s="74">
        <v>0</v>
      </c>
      <c r="I44" s="74">
        <v>0</v>
      </c>
      <c r="J44" s="74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64">
        <f t="shared" si="4"/>
        <v>0</v>
      </c>
    </row>
    <row r="45" spans="2:17" ht="20.100000000000001" customHeight="1" x14ac:dyDescent="0.3">
      <c r="B45" s="105" t="s">
        <v>47</v>
      </c>
      <c r="C45" s="98">
        <f>SUM(C46:C52)</f>
        <v>0</v>
      </c>
      <c r="D45" s="98">
        <f t="shared" ref="D45:P45" si="8">SUM(D46:D52)</f>
        <v>0</v>
      </c>
      <c r="E45" s="98">
        <f t="shared" si="8"/>
        <v>0</v>
      </c>
      <c r="F45" s="98">
        <f t="shared" si="8"/>
        <v>0</v>
      </c>
      <c r="G45" s="98">
        <f t="shared" si="8"/>
        <v>0</v>
      </c>
      <c r="H45" s="98">
        <f t="shared" si="8"/>
        <v>0</v>
      </c>
      <c r="I45" s="98">
        <f t="shared" si="8"/>
        <v>0</v>
      </c>
      <c r="J45" s="98">
        <f t="shared" si="8"/>
        <v>0</v>
      </c>
      <c r="K45" s="98">
        <f t="shared" si="8"/>
        <v>0</v>
      </c>
      <c r="L45" s="98">
        <f t="shared" si="8"/>
        <v>0</v>
      </c>
      <c r="M45" s="98">
        <f t="shared" si="8"/>
        <v>0</v>
      </c>
      <c r="N45" s="98">
        <f t="shared" si="8"/>
        <v>0</v>
      </c>
      <c r="O45" s="98">
        <f t="shared" si="8"/>
        <v>0</v>
      </c>
      <c r="P45" s="98">
        <f t="shared" si="8"/>
        <v>0</v>
      </c>
      <c r="Q45" s="131">
        <f t="shared" si="4"/>
        <v>0</v>
      </c>
    </row>
    <row r="46" spans="2:17" ht="20.100000000000001" customHeight="1" x14ac:dyDescent="0.3">
      <c r="B46" s="67" t="s">
        <v>48</v>
      </c>
      <c r="C46" s="70">
        <v>0</v>
      </c>
      <c r="D46" s="70">
        <v>0</v>
      </c>
      <c r="E46" s="74">
        <v>0</v>
      </c>
      <c r="F46" s="74">
        <v>0</v>
      </c>
      <c r="G46" s="74">
        <v>0</v>
      </c>
      <c r="H46" s="74">
        <v>0</v>
      </c>
      <c r="I46" s="74">
        <v>0</v>
      </c>
      <c r="J46" s="74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64">
        <f t="shared" si="4"/>
        <v>0</v>
      </c>
    </row>
    <row r="47" spans="2:17" ht="20.100000000000001" customHeight="1" x14ac:dyDescent="0.3">
      <c r="B47" s="67" t="s">
        <v>49</v>
      </c>
      <c r="C47" s="70">
        <v>0</v>
      </c>
      <c r="D47" s="70"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  <c r="L47" s="74">
        <v>0</v>
      </c>
      <c r="M47" s="74">
        <v>0</v>
      </c>
      <c r="N47" s="74">
        <v>0</v>
      </c>
      <c r="O47" s="74">
        <v>0</v>
      </c>
      <c r="P47" s="74">
        <v>0</v>
      </c>
      <c r="Q47" s="64">
        <f t="shared" si="4"/>
        <v>0</v>
      </c>
    </row>
    <row r="48" spans="2:17" ht="20.100000000000001" customHeight="1" x14ac:dyDescent="0.3">
      <c r="B48" s="67" t="s">
        <v>50</v>
      </c>
      <c r="C48" s="68">
        <v>0</v>
      </c>
      <c r="D48" s="68"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64">
        <f t="shared" si="4"/>
        <v>0</v>
      </c>
    </row>
    <row r="49" spans="2:19" ht="20.100000000000001" customHeight="1" x14ac:dyDescent="0.3">
      <c r="B49" s="67" t="s">
        <v>51</v>
      </c>
      <c r="C49" s="70">
        <v>0</v>
      </c>
      <c r="D49" s="70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74">
        <v>0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64">
        <f t="shared" si="4"/>
        <v>0</v>
      </c>
    </row>
    <row r="50" spans="2:19" ht="20.100000000000001" customHeight="1" x14ac:dyDescent="0.3">
      <c r="B50" s="67" t="s">
        <v>52</v>
      </c>
      <c r="C50" s="70">
        <v>0</v>
      </c>
      <c r="D50" s="70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64">
        <f t="shared" si="4"/>
        <v>0</v>
      </c>
    </row>
    <row r="51" spans="2:19" ht="20.100000000000001" customHeight="1" x14ac:dyDescent="0.3">
      <c r="B51" s="67" t="s">
        <v>53</v>
      </c>
      <c r="C51" s="68">
        <v>0</v>
      </c>
      <c r="D51" s="68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74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64">
        <f t="shared" si="4"/>
        <v>0</v>
      </c>
    </row>
    <row r="52" spans="2:19" ht="20.100000000000001" customHeight="1" x14ac:dyDescent="0.3">
      <c r="B52" s="67" t="s">
        <v>54</v>
      </c>
      <c r="C52" s="68"/>
      <c r="D52" s="68"/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64">
        <f t="shared" si="4"/>
        <v>0</v>
      </c>
    </row>
    <row r="53" spans="2:19" ht="20.100000000000001" customHeight="1" x14ac:dyDescent="0.3">
      <c r="B53" s="106" t="s">
        <v>28</v>
      </c>
      <c r="C53" s="99">
        <f t="shared" ref="C53:P53" si="9">C54+C55+C56+C57+C58+C59+C60+C61+C62</f>
        <v>0</v>
      </c>
      <c r="D53" s="99">
        <f t="shared" ref="D53" si="10">D54+D55+D56+D57+D58+D59+D60+D61+D62</f>
        <v>0</v>
      </c>
      <c r="E53" s="99">
        <f>E54+E55+E56+E57+E58+E59+E60+E61+E62</f>
        <v>0</v>
      </c>
      <c r="F53" s="99">
        <f t="shared" si="9"/>
        <v>0</v>
      </c>
      <c r="G53" s="99">
        <f t="shared" si="9"/>
        <v>0</v>
      </c>
      <c r="H53" s="99">
        <f t="shared" si="9"/>
        <v>0</v>
      </c>
      <c r="I53" s="99">
        <f t="shared" si="9"/>
        <v>0</v>
      </c>
      <c r="J53" s="99">
        <f t="shared" si="9"/>
        <v>0</v>
      </c>
      <c r="K53" s="99">
        <f t="shared" si="9"/>
        <v>0</v>
      </c>
      <c r="L53" s="99">
        <f t="shared" si="9"/>
        <v>0</v>
      </c>
      <c r="M53" s="99">
        <f t="shared" si="9"/>
        <v>0</v>
      </c>
      <c r="N53" s="99">
        <f t="shared" si="9"/>
        <v>0</v>
      </c>
      <c r="O53" s="99">
        <f t="shared" si="9"/>
        <v>0</v>
      </c>
      <c r="P53" s="99">
        <f t="shared" si="9"/>
        <v>0</v>
      </c>
      <c r="Q53" s="131">
        <f t="shared" si="4"/>
        <v>0</v>
      </c>
    </row>
    <row r="54" spans="2:19" ht="20.100000000000001" customHeight="1" x14ac:dyDescent="0.3">
      <c r="B54" s="67" t="s">
        <v>29</v>
      </c>
      <c r="C54" s="70">
        <v>0</v>
      </c>
      <c r="D54" s="70">
        <v>0</v>
      </c>
      <c r="E54" s="70">
        <v>0</v>
      </c>
      <c r="F54" s="68">
        <v>0</v>
      </c>
      <c r="G54" s="68">
        <v>0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68">
        <v>0</v>
      </c>
      <c r="O54" s="68">
        <v>0</v>
      </c>
      <c r="P54" s="68">
        <v>0</v>
      </c>
      <c r="Q54" s="64">
        <f t="shared" si="4"/>
        <v>0</v>
      </c>
    </row>
    <row r="55" spans="2:19" ht="20.100000000000001" customHeight="1" x14ac:dyDescent="0.3">
      <c r="B55" s="67" t="s">
        <v>30</v>
      </c>
      <c r="C55" s="70">
        <v>0</v>
      </c>
      <c r="D55" s="70">
        <v>0</v>
      </c>
      <c r="E55" s="70">
        <v>0</v>
      </c>
      <c r="F55" s="68">
        <v>0</v>
      </c>
      <c r="G55" s="68">
        <v>0</v>
      </c>
      <c r="H55" s="68">
        <v>0</v>
      </c>
      <c r="I55" s="68">
        <v>0</v>
      </c>
      <c r="J55" s="68">
        <v>0</v>
      </c>
      <c r="K55" s="68">
        <v>0</v>
      </c>
      <c r="L55" s="68">
        <v>0</v>
      </c>
      <c r="M55" s="68">
        <v>0</v>
      </c>
      <c r="N55" s="68">
        <v>0</v>
      </c>
      <c r="O55" s="68">
        <v>0</v>
      </c>
      <c r="P55" s="68">
        <v>0</v>
      </c>
      <c r="Q55" s="64">
        <f t="shared" si="4"/>
        <v>0</v>
      </c>
    </row>
    <row r="56" spans="2:19" ht="20.100000000000001" customHeight="1" x14ac:dyDescent="0.3">
      <c r="B56" s="67" t="s">
        <v>31</v>
      </c>
      <c r="C56" s="68">
        <v>0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68">
        <v>0</v>
      </c>
      <c r="O56" s="68">
        <v>0</v>
      </c>
      <c r="P56" s="68">
        <v>0</v>
      </c>
      <c r="Q56" s="64">
        <f t="shared" si="4"/>
        <v>0</v>
      </c>
    </row>
    <row r="57" spans="2:19" ht="20.100000000000001" customHeight="1" x14ac:dyDescent="0.3">
      <c r="B57" s="67" t="s">
        <v>32</v>
      </c>
      <c r="C57" s="68">
        <v>0</v>
      </c>
      <c r="D57" s="68">
        <v>0</v>
      </c>
      <c r="E57" s="68">
        <v>0</v>
      </c>
      <c r="F57" s="68">
        <v>0</v>
      </c>
      <c r="G57" s="68">
        <v>0</v>
      </c>
      <c r="H57" s="68">
        <v>0</v>
      </c>
      <c r="I57" s="68">
        <v>0</v>
      </c>
      <c r="J57" s="68">
        <v>0</v>
      </c>
      <c r="K57" s="68">
        <v>0</v>
      </c>
      <c r="L57" s="68">
        <v>0</v>
      </c>
      <c r="M57" s="68">
        <v>0</v>
      </c>
      <c r="N57" s="68">
        <v>0</v>
      </c>
      <c r="O57" s="68">
        <v>0</v>
      </c>
      <c r="P57" s="68">
        <v>0</v>
      </c>
      <c r="Q57" s="64">
        <f t="shared" si="4"/>
        <v>0</v>
      </c>
      <c r="S57" s="76"/>
    </row>
    <row r="58" spans="2:19" ht="20.100000000000001" customHeight="1" x14ac:dyDescent="0.3">
      <c r="B58" s="67" t="s">
        <v>33</v>
      </c>
      <c r="C58" s="70">
        <v>0</v>
      </c>
      <c r="D58" s="70">
        <v>0</v>
      </c>
      <c r="E58" s="70">
        <v>0</v>
      </c>
      <c r="F58" s="68">
        <v>0</v>
      </c>
      <c r="G58" s="68">
        <v>0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68">
        <v>0</v>
      </c>
      <c r="O58" s="68">
        <v>0</v>
      </c>
      <c r="P58" s="68">
        <v>0</v>
      </c>
      <c r="Q58" s="64">
        <f t="shared" si="4"/>
        <v>0</v>
      </c>
    </row>
    <row r="59" spans="2:19" ht="20.100000000000001" customHeight="1" x14ac:dyDescent="0.3">
      <c r="B59" s="67" t="s">
        <v>55</v>
      </c>
      <c r="C59" s="68">
        <v>0</v>
      </c>
      <c r="D59" s="68">
        <v>0</v>
      </c>
      <c r="E59" s="68">
        <v>0</v>
      </c>
      <c r="F59" s="68">
        <v>0</v>
      </c>
      <c r="G59" s="68">
        <v>0</v>
      </c>
      <c r="H59" s="68">
        <v>0</v>
      </c>
      <c r="I59" s="68">
        <v>0</v>
      </c>
      <c r="J59" s="68">
        <v>0</v>
      </c>
      <c r="K59" s="68">
        <v>0</v>
      </c>
      <c r="L59" s="68">
        <v>0</v>
      </c>
      <c r="M59" s="68">
        <v>0</v>
      </c>
      <c r="N59" s="68">
        <v>0</v>
      </c>
      <c r="O59" s="68">
        <v>0</v>
      </c>
      <c r="P59" s="68">
        <v>0</v>
      </c>
      <c r="Q59" s="64">
        <f t="shared" si="4"/>
        <v>0</v>
      </c>
    </row>
    <row r="60" spans="2:19" ht="20.100000000000001" customHeight="1" x14ac:dyDescent="0.3">
      <c r="B60" s="67" t="s">
        <v>56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>
        <v>0</v>
      </c>
      <c r="I60" s="68">
        <v>0</v>
      </c>
      <c r="J60" s="68">
        <v>0</v>
      </c>
      <c r="K60" s="68">
        <v>0</v>
      </c>
      <c r="L60" s="68">
        <v>0</v>
      </c>
      <c r="M60" s="68">
        <v>0</v>
      </c>
      <c r="N60" s="68">
        <v>0</v>
      </c>
      <c r="O60" s="68">
        <v>0</v>
      </c>
      <c r="P60" s="68">
        <v>0</v>
      </c>
      <c r="Q60" s="64">
        <f t="shared" si="4"/>
        <v>0</v>
      </c>
    </row>
    <row r="61" spans="2:19" ht="20.100000000000001" customHeight="1" x14ac:dyDescent="0.3">
      <c r="B61" s="67" t="s">
        <v>34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M61" s="68">
        <v>0</v>
      </c>
      <c r="N61" s="68">
        <v>0</v>
      </c>
      <c r="O61" s="68">
        <v>0</v>
      </c>
      <c r="P61" s="68">
        <v>0</v>
      </c>
      <c r="Q61" s="64">
        <f t="shared" si="4"/>
        <v>0</v>
      </c>
    </row>
    <row r="62" spans="2:19" ht="20.100000000000001" customHeight="1" x14ac:dyDescent="0.3">
      <c r="B62" s="67" t="s">
        <v>57</v>
      </c>
      <c r="C62" s="68">
        <v>0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68">
        <v>0</v>
      </c>
      <c r="O62" s="68">
        <v>0</v>
      </c>
      <c r="P62" s="68">
        <v>0</v>
      </c>
      <c r="Q62" s="64">
        <f t="shared" si="4"/>
        <v>0</v>
      </c>
    </row>
    <row r="63" spans="2:19" ht="20.100000000000001" customHeight="1" x14ac:dyDescent="0.3">
      <c r="B63" s="105" t="s">
        <v>58</v>
      </c>
      <c r="C63" s="98">
        <f>C64+C65+C67+C66</f>
        <v>14420000</v>
      </c>
      <c r="D63" s="98">
        <f t="shared" ref="D63:P63" si="11">D64+D65+D67+D66</f>
        <v>0</v>
      </c>
      <c r="E63" s="98">
        <f t="shared" si="11"/>
        <v>0</v>
      </c>
      <c r="F63" s="98">
        <f t="shared" si="11"/>
        <v>0</v>
      </c>
      <c r="G63" s="98">
        <f t="shared" si="11"/>
        <v>0</v>
      </c>
      <c r="H63" s="98">
        <f t="shared" si="11"/>
        <v>0</v>
      </c>
      <c r="I63" s="98">
        <f t="shared" si="11"/>
        <v>0</v>
      </c>
      <c r="J63" s="98">
        <f t="shared" si="11"/>
        <v>0</v>
      </c>
      <c r="K63" s="98">
        <f t="shared" si="11"/>
        <v>0</v>
      </c>
      <c r="L63" s="98">
        <f t="shared" si="11"/>
        <v>0</v>
      </c>
      <c r="M63" s="98">
        <f t="shared" si="11"/>
        <v>0</v>
      </c>
      <c r="N63" s="98">
        <f t="shared" si="11"/>
        <v>0</v>
      </c>
      <c r="O63" s="98">
        <f t="shared" si="11"/>
        <v>0</v>
      </c>
      <c r="P63" s="98">
        <f t="shared" si="11"/>
        <v>0</v>
      </c>
      <c r="Q63" s="131">
        <f t="shared" si="4"/>
        <v>0</v>
      </c>
    </row>
    <row r="64" spans="2:19" ht="20.100000000000001" customHeight="1" x14ac:dyDescent="0.3">
      <c r="B64" s="67" t="s">
        <v>59</v>
      </c>
      <c r="C64" s="68">
        <v>14420000</v>
      </c>
      <c r="D64" s="68">
        <v>0</v>
      </c>
      <c r="E64" s="68">
        <v>0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68">
        <v>0</v>
      </c>
      <c r="O64" s="68">
        <v>0</v>
      </c>
      <c r="P64" s="68">
        <v>0</v>
      </c>
      <c r="Q64" s="64">
        <f t="shared" si="4"/>
        <v>0</v>
      </c>
    </row>
    <row r="65" spans="2:17" ht="20.100000000000001" customHeight="1" x14ac:dyDescent="0.3">
      <c r="B65" s="67" t="s">
        <v>60</v>
      </c>
      <c r="C65" s="68">
        <v>0</v>
      </c>
      <c r="D65" s="68">
        <v>0</v>
      </c>
      <c r="E65" s="68">
        <v>0</v>
      </c>
      <c r="F65" s="68">
        <v>0</v>
      </c>
      <c r="G65" s="68">
        <v>0</v>
      </c>
      <c r="H65" s="68">
        <v>0</v>
      </c>
      <c r="I65" s="68">
        <v>0</v>
      </c>
      <c r="J65" s="68">
        <v>0</v>
      </c>
      <c r="K65" s="68">
        <v>0</v>
      </c>
      <c r="L65" s="68">
        <v>0</v>
      </c>
      <c r="M65" s="68">
        <v>0</v>
      </c>
      <c r="N65" s="68">
        <v>0</v>
      </c>
      <c r="O65" s="68">
        <v>0</v>
      </c>
      <c r="P65" s="68">
        <v>0</v>
      </c>
      <c r="Q65" s="64">
        <f t="shared" si="4"/>
        <v>0</v>
      </c>
    </row>
    <row r="66" spans="2:17" ht="20.100000000000001" customHeight="1" x14ac:dyDescent="0.3">
      <c r="B66" s="67" t="s">
        <v>61</v>
      </c>
      <c r="C66" s="68">
        <v>0</v>
      </c>
      <c r="D66" s="68">
        <v>0</v>
      </c>
      <c r="E66" s="68">
        <v>0</v>
      </c>
      <c r="F66" s="68">
        <v>0</v>
      </c>
      <c r="G66" s="68">
        <v>0</v>
      </c>
      <c r="H66" s="68">
        <v>0</v>
      </c>
      <c r="I66" s="68">
        <v>0</v>
      </c>
      <c r="J66" s="68">
        <v>0</v>
      </c>
      <c r="K66" s="68">
        <v>0</v>
      </c>
      <c r="L66" s="68">
        <v>0</v>
      </c>
      <c r="M66" s="68">
        <v>0</v>
      </c>
      <c r="N66" s="68">
        <v>0</v>
      </c>
      <c r="O66" s="68">
        <v>0</v>
      </c>
      <c r="P66" s="68">
        <v>0</v>
      </c>
      <c r="Q66" s="64">
        <f t="shared" si="4"/>
        <v>0</v>
      </c>
    </row>
    <row r="67" spans="2:17" ht="20.100000000000001" customHeight="1" x14ac:dyDescent="0.3">
      <c r="B67" s="67" t="s">
        <v>62</v>
      </c>
      <c r="C67" s="68">
        <v>0</v>
      </c>
      <c r="D67" s="68">
        <v>0</v>
      </c>
      <c r="E67" s="70">
        <v>0</v>
      </c>
      <c r="F67" s="68">
        <v>0</v>
      </c>
      <c r="G67" s="68">
        <v>0</v>
      </c>
      <c r="H67" s="68">
        <v>0</v>
      </c>
      <c r="I67" s="68">
        <v>0</v>
      </c>
      <c r="J67" s="68">
        <v>0</v>
      </c>
      <c r="K67" s="68">
        <v>0</v>
      </c>
      <c r="L67" s="68">
        <v>0</v>
      </c>
      <c r="M67" s="68">
        <v>0</v>
      </c>
      <c r="N67" s="68">
        <v>0</v>
      </c>
      <c r="O67" s="68">
        <v>0</v>
      </c>
      <c r="P67" s="68">
        <v>0</v>
      </c>
      <c r="Q67" s="64">
        <f t="shared" si="4"/>
        <v>0</v>
      </c>
    </row>
    <row r="68" spans="2:17" ht="20.100000000000001" customHeight="1" x14ac:dyDescent="0.3">
      <c r="B68" s="105" t="s">
        <v>63</v>
      </c>
      <c r="C68" s="98">
        <f>+C69+C70</f>
        <v>0</v>
      </c>
      <c r="D68" s="98">
        <f t="shared" ref="D68:P68" si="12">+D69+D70</f>
        <v>0</v>
      </c>
      <c r="E68" s="98">
        <f t="shared" si="12"/>
        <v>0</v>
      </c>
      <c r="F68" s="98">
        <f t="shared" si="12"/>
        <v>0</v>
      </c>
      <c r="G68" s="98">
        <f t="shared" si="12"/>
        <v>0</v>
      </c>
      <c r="H68" s="98">
        <f t="shared" si="12"/>
        <v>0</v>
      </c>
      <c r="I68" s="98">
        <f t="shared" si="12"/>
        <v>0</v>
      </c>
      <c r="J68" s="98">
        <f t="shared" si="12"/>
        <v>0</v>
      </c>
      <c r="K68" s="98">
        <f t="shared" si="12"/>
        <v>0</v>
      </c>
      <c r="L68" s="98">
        <f t="shared" si="12"/>
        <v>0</v>
      </c>
      <c r="M68" s="98">
        <f t="shared" si="12"/>
        <v>0</v>
      </c>
      <c r="N68" s="98">
        <f t="shared" si="12"/>
        <v>0</v>
      </c>
      <c r="O68" s="98">
        <f t="shared" si="12"/>
        <v>0</v>
      </c>
      <c r="P68" s="98">
        <f t="shared" si="12"/>
        <v>0</v>
      </c>
      <c r="Q68" s="131">
        <f t="shared" si="4"/>
        <v>0</v>
      </c>
    </row>
    <row r="69" spans="2:17" ht="20.100000000000001" customHeight="1" x14ac:dyDescent="0.3">
      <c r="B69" s="67" t="s">
        <v>64</v>
      </c>
      <c r="C69" s="68">
        <v>0</v>
      </c>
      <c r="D69" s="68">
        <v>0</v>
      </c>
      <c r="E69" s="70">
        <v>0</v>
      </c>
      <c r="F69" s="70">
        <v>0</v>
      </c>
      <c r="G69" s="68">
        <v>0</v>
      </c>
      <c r="H69" s="68">
        <v>0</v>
      </c>
      <c r="I69" s="68">
        <v>0</v>
      </c>
      <c r="J69" s="68">
        <v>0</v>
      </c>
      <c r="K69" s="68">
        <v>0</v>
      </c>
      <c r="L69" s="68">
        <v>0</v>
      </c>
      <c r="M69" s="70">
        <v>0</v>
      </c>
      <c r="N69" s="70">
        <v>0</v>
      </c>
      <c r="O69" s="70">
        <v>0</v>
      </c>
      <c r="P69" s="70">
        <v>0</v>
      </c>
      <c r="Q69" s="64">
        <f t="shared" si="4"/>
        <v>0</v>
      </c>
    </row>
    <row r="70" spans="2:17" ht="20.100000000000001" customHeight="1" x14ac:dyDescent="0.3">
      <c r="B70" s="67" t="s">
        <v>65</v>
      </c>
      <c r="C70" s="68">
        <v>0</v>
      </c>
      <c r="D70" s="68">
        <v>0</v>
      </c>
      <c r="E70" s="70">
        <v>0</v>
      </c>
      <c r="F70" s="70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70">
        <v>0</v>
      </c>
      <c r="N70" s="70">
        <v>0</v>
      </c>
      <c r="O70" s="70">
        <v>0</v>
      </c>
      <c r="P70" s="70">
        <v>0</v>
      </c>
      <c r="Q70" s="64">
        <f t="shared" si="4"/>
        <v>0</v>
      </c>
    </row>
    <row r="71" spans="2:17" ht="20.100000000000001" customHeight="1" x14ac:dyDescent="0.3">
      <c r="B71" s="105" t="s">
        <v>66</v>
      </c>
      <c r="C71" s="98">
        <f>C74+C73+C72</f>
        <v>0</v>
      </c>
      <c r="D71" s="98">
        <f t="shared" ref="D71:P71" si="13">D74+D73+D72</f>
        <v>0</v>
      </c>
      <c r="E71" s="98">
        <f t="shared" si="13"/>
        <v>0</v>
      </c>
      <c r="F71" s="98">
        <f t="shared" si="13"/>
        <v>0</v>
      </c>
      <c r="G71" s="98">
        <f t="shared" si="13"/>
        <v>0</v>
      </c>
      <c r="H71" s="98">
        <f t="shared" si="13"/>
        <v>0</v>
      </c>
      <c r="I71" s="98">
        <f t="shared" si="13"/>
        <v>0</v>
      </c>
      <c r="J71" s="98">
        <f t="shared" si="13"/>
        <v>0</v>
      </c>
      <c r="K71" s="98">
        <f t="shared" si="13"/>
        <v>0</v>
      </c>
      <c r="L71" s="98">
        <f t="shared" si="13"/>
        <v>0</v>
      </c>
      <c r="M71" s="98">
        <f t="shared" si="13"/>
        <v>0</v>
      </c>
      <c r="N71" s="98">
        <f t="shared" si="13"/>
        <v>0</v>
      </c>
      <c r="O71" s="98">
        <f t="shared" si="13"/>
        <v>0</v>
      </c>
      <c r="P71" s="98">
        <f t="shared" si="13"/>
        <v>0</v>
      </c>
      <c r="Q71" s="131">
        <f t="shared" si="4"/>
        <v>0</v>
      </c>
    </row>
    <row r="72" spans="2:17" ht="20.100000000000001" customHeight="1" x14ac:dyDescent="0.3">
      <c r="B72" s="67" t="s">
        <v>67</v>
      </c>
      <c r="C72" s="68">
        <v>0</v>
      </c>
      <c r="D72" s="68">
        <v>0</v>
      </c>
      <c r="E72" s="70">
        <v>0</v>
      </c>
      <c r="F72" s="70">
        <v>0</v>
      </c>
      <c r="G72" s="68">
        <v>0</v>
      </c>
      <c r="H72" s="68">
        <v>0</v>
      </c>
      <c r="I72" s="68">
        <v>0</v>
      </c>
      <c r="J72" s="68">
        <v>0</v>
      </c>
      <c r="K72" s="68">
        <v>0</v>
      </c>
      <c r="L72" s="68">
        <v>0</v>
      </c>
      <c r="M72" s="70">
        <v>0</v>
      </c>
      <c r="N72" s="70">
        <v>0</v>
      </c>
      <c r="O72" s="70">
        <v>0</v>
      </c>
      <c r="P72" s="70">
        <v>0</v>
      </c>
      <c r="Q72" s="64">
        <f t="shared" si="4"/>
        <v>0</v>
      </c>
    </row>
    <row r="73" spans="2:17" ht="20.100000000000001" customHeight="1" x14ac:dyDescent="0.3">
      <c r="B73" s="67" t="s">
        <v>68</v>
      </c>
      <c r="C73" s="68">
        <v>0</v>
      </c>
      <c r="D73" s="68">
        <v>0</v>
      </c>
      <c r="E73" s="70">
        <v>0</v>
      </c>
      <c r="F73" s="70">
        <v>0</v>
      </c>
      <c r="G73" s="68">
        <v>0</v>
      </c>
      <c r="H73" s="68">
        <v>0</v>
      </c>
      <c r="I73" s="68">
        <v>0</v>
      </c>
      <c r="J73" s="68">
        <v>0</v>
      </c>
      <c r="K73" s="68">
        <v>0</v>
      </c>
      <c r="L73" s="68">
        <v>0</v>
      </c>
      <c r="M73" s="70">
        <v>0</v>
      </c>
      <c r="N73" s="70">
        <v>0</v>
      </c>
      <c r="O73" s="70">
        <v>0</v>
      </c>
      <c r="P73" s="70">
        <v>0</v>
      </c>
      <c r="Q73" s="64">
        <f t="shared" si="4"/>
        <v>0</v>
      </c>
    </row>
    <row r="74" spans="2:17" ht="20.100000000000001" customHeight="1" x14ac:dyDescent="0.3">
      <c r="B74" s="67" t="s">
        <v>69</v>
      </c>
      <c r="C74" s="68">
        <v>0</v>
      </c>
      <c r="D74" s="68">
        <v>0</v>
      </c>
      <c r="E74" s="70">
        <v>0</v>
      </c>
      <c r="F74" s="70">
        <v>0</v>
      </c>
      <c r="G74" s="68">
        <v>0</v>
      </c>
      <c r="H74" s="68">
        <v>0</v>
      </c>
      <c r="I74" s="68">
        <v>0</v>
      </c>
      <c r="J74" s="68">
        <v>0</v>
      </c>
      <c r="K74" s="68">
        <v>0</v>
      </c>
      <c r="L74" s="68">
        <v>0</v>
      </c>
      <c r="M74" s="70">
        <v>0</v>
      </c>
      <c r="N74" s="70">
        <v>0</v>
      </c>
      <c r="O74" s="70">
        <v>0</v>
      </c>
      <c r="P74" s="70">
        <v>0</v>
      </c>
      <c r="Q74" s="64">
        <f t="shared" si="4"/>
        <v>0</v>
      </c>
    </row>
    <row r="75" spans="2:17" ht="20.100000000000001" customHeight="1" x14ac:dyDescent="0.3">
      <c r="B75" s="77" t="s">
        <v>35</v>
      </c>
      <c r="C75" s="78">
        <f>C11+C17+C27+C37+C45+C53+C63+C68+C71</f>
        <v>345288000</v>
      </c>
      <c r="D75" s="78">
        <f t="shared" ref="D75:P75" si="14">D11+D17+D27+D37+D45+D53+D63+D68+D71</f>
        <v>0</v>
      </c>
      <c r="E75" s="78">
        <f t="shared" si="14"/>
        <v>26369428.280000001</v>
      </c>
      <c r="F75" s="78">
        <f t="shared" si="14"/>
        <v>0</v>
      </c>
      <c r="G75" s="78">
        <f t="shared" si="14"/>
        <v>0</v>
      </c>
      <c r="H75" s="78">
        <f t="shared" si="14"/>
        <v>0</v>
      </c>
      <c r="I75" s="78">
        <f t="shared" si="14"/>
        <v>0</v>
      </c>
      <c r="J75" s="78">
        <f t="shared" si="14"/>
        <v>0</v>
      </c>
      <c r="K75" s="78">
        <f t="shared" si="14"/>
        <v>0</v>
      </c>
      <c r="L75" s="78">
        <f t="shared" si="14"/>
        <v>0</v>
      </c>
      <c r="M75" s="78">
        <f t="shared" si="14"/>
        <v>0</v>
      </c>
      <c r="N75" s="78">
        <f t="shared" si="14"/>
        <v>0</v>
      </c>
      <c r="O75" s="78">
        <f t="shared" si="14"/>
        <v>0</v>
      </c>
      <c r="P75" s="78">
        <f t="shared" si="14"/>
        <v>0</v>
      </c>
      <c r="Q75" s="131">
        <f t="shared" ref="Q75" si="15">+E75+F75+G75+H75+I75+J75+K75+L75+M75+N75+O75+P75</f>
        <v>26369428.280000001</v>
      </c>
    </row>
    <row r="76" spans="2:17" ht="20.100000000000001" customHeight="1" x14ac:dyDescent="0.3">
      <c r="B76" s="105" t="s">
        <v>70</v>
      </c>
      <c r="C76" s="98">
        <f>+C77+C80+C83</f>
        <v>0</v>
      </c>
      <c r="D76" s="98">
        <f t="shared" ref="D76:P76" si="16">+D77+D80+D83</f>
        <v>0</v>
      </c>
      <c r="E76" s="98">
        <f t="shared" si="16"/>
        <v>0</v>
      </c>
      <c r="F76" s="98">
        <f t="shared" si="16"/>
        <v>0</v>
      </c>
      <c r="G76" s="98">
        <f t="shared" si="16"/>
        <v>0</v>
      </c>
      <c r="H76" s="98">
        <f t="shared" si="16"/>
        <v>0</v>
      </c>
      <c r="I76" s="98">
        <f t="shared" si="16"/>
        <v>0</v>
      </c>
      <c r="J76" s="98">
        <f t="shared" si="16"/>
        <v>0</v>
      </c>
      <c r="K76" s="98">
        <f t="shared" si="16"/>
        <v>0</v>
      </c>
      <c r="L76" s="98">
        <f t="shared" si="16"/>
        <v>0</v>
      </c>
      <c r="M76" s="98">
        <f t="shared" si="16"/>
        <v>0</v>
      </c>
      <c r="N76" s="98">
        <f t="shared" si="16"/>
        <v>0</v>
      </c>
      <c r="O76" s="98">
        <f t="shared" si="16"/>
        <v>0</v>
      </c>
      <c r="P76" s="98">
        <f t="shared" si="16"/>
        <v>0</v>
      </c>
      <c r="Q76" s="131">
        <f>+E76+F76+G76+H76+I76+J76+K76+L76+M76+N76+O76+P76</f>
        <v>0</v>
      </c>
    </row>
    <row r="77" spans="2:17" ht="20.100000000000001" customHeight="1" x14ac:dyDescent="0.3">
      <c r="B77" s="105" t="s">
        <v>71</v>
      </c>
      <c r="C77" s="79">
        <f>+C78+C79</f>
        <v>0</v>
      </c>
      <c r="D77" s="79">
        <f t="shared" ref="D77:P77" si="17">+D78+D79</f>
        <v>0</v>
      </c>
      <c r="E77" s="79">
        <f t="shared" si="17"/>
        <v>0</v>
      </c>
      <c r="F77" s="79">
        <f t="shared" si="17"/>
        <v>0</v>
      </c>
      <c r="G77" s="79">
        <f t="shared" si="17"/>
        <v>0</v>
      </c>
      <c r="H77" s="79">
        <f t="shared" si="17"/>
        <v>0</v>
      </c>
      <c r="I77" s="79">
        <f t="shared" si="17"/>
        <v>0</v>
      </c>
      <c r="J77" s="79">
        <f t="shared" si="17"/>
        <v>0</v>
      </c>
      <c r="K77" s="79">
        <f t="shared" si="17"/>
        <v>0</v>
      </c>
      <c r="L77" s="79">
        <f t="shared" si="17"/>
        <v>0</v>
      </c>
      <c r="M77" s="79">
        <f t="shared" si="17"/>
        <v>0</v>
      </c>
      <c r="N77" s="79">
        <f t="shared" si="17"/>
        <v>0</v>
      </c>
      <c r="O77" s="79">
        <f t="shared" si="17"/>
        <v>0</v>
      </c>
      <c r="P77" s="79">
        <f t="shared" si="17"/>
        <v>0</v>
      </c>
      <c r="Q77" s="131">
        <f>+E77+F77+G77+H77+I77+J77+K77+L77+M77+N77+O77+P77</f>
        <v>0</v>
      </c>
    </row>
    <row r="78" spans="2:17" ht="20.100000000000001" customHeight="1" x14ac:dyDescent="0.3">
      <c r="B78" s="67" t="s">
        <v>72</v>
      </c>
      <c r="C78" s="68">
        <v>0</v>
      </c>
      <c r="D78" s="68">
        <v>0</v>
      </c>
      <c r="E78" s="68">
        <v>0</v>
      </c>
      <c r="F78" s="68">
        <v>0</v>
      </c>
      <c r="G78" s="68">
        <v>0</v>
      </c>
      <c r="H78" s="68">
        <v>0</v>
      </c>
      <c r="I78" s="68">
        <v>0</v>
      </c>
      <c r="J78" s="68">
        <v>0</v>
      </c>
      <c r="K78" s="68">
        <v>0</v>
      </c>
      <c r="L78" s="68">
        <v>0</v>
      </c>
      <c r="M78" s="68">
        <v>0</v>
      </c>
      <c r="N78" s="68">
        <v>0</v>
      </c>
      <c r="O78" s="68">
        <v>0</v>
      </c>
      <c r="P78" s="68">
        <v>0</v>
      </c>
      <c r="Q78" s="64">
        <f>+E78+F78+G78+H78+I78+J78+K78+L78+M78+N78+O78+P78</f>
        <v>0</v>
      </c>
    </row>
    <row r="79" spans="2:17" ht="20.100000000000001" customHeight="1" x14ac:dyDescent="0.3">
      <c r="B79" s="67" t="s">
        <v>73</v>
      </c>
      <c r="C79" s="68">
        <v>0</v>
      </c>
      <c r="D79" s="68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64">
        <f>+E79+F79+G79+H79+I79+J79+K79+L79+M79+N79+O79+P79</f>
        <v>0</v>
      </c>
    </row>
    <row r="80" spans="2:17" ht="20.100000000000001" customHeight="1" x14ac:dyDescent="0.3">
      <c r="B80" s="105" t="s">
        <v>74</v>
      </c>
      <c r="C80" s="79">
        <f>+C81+C82</f>
        <v>0</v>
      </c>
      <c r="D80" s="79">
        <f t="shared" ref="D80:P80" si="18">+D81+D82</f>
        <v>0</v>
      </c>
      <c r="E80" s="79">
        <f t="shared" si="18"/>
        <v>0</v>
      </c>
      <c r="F80" s="79">
        <f t="shared" si="18"/>
        <v>0</v>
      </c>
      <c r="G80" s="79">
        <f t="shared" si="18"/>
        <v>0</v>
      </c>
      <c r="H80" s="79">
        <f t="shared" si="18"/>
        <v>0</v>
      </c>
      <c r="I80" s="79">
        <f t="shared" si="18"/>
        <v>0</v>
      </c>
      <c r="J80" s="79">
        <f t="shared" si="18"/>
        <v>0</v>
      </c>
      <c r="K80" s="79">
        <f t="shared" si="18"/>
        <v>0</v>
      </c>
      <c r="L80" s="79">
        <f t="shared" si="18"/>
        <v>0</v>
      </c>
      <c r="M80" s="79">
        <f t="shared" si="18"/>
        <v>0</v>
      </c>
      <c r="N80" s="79">
        <f t="shared" si="18"/>
        <v>0</v>
      </c>
      <c r="O80" s="79">
        <f t="shared" si="18"/>
        <v>0</v>
      </c>
      <c r="P80" s="79">
        <f t="shared" si="18"/>
        <v>0</v>
      </c>
      <c r="Q80" s="131">
        <f>+E80+F80+G80+H80+I80+J80+K80+L80+M80+N80+O80+P80</f>
        <v>0</v>
      </c>
    </row>
    <row r="81" spans="2:17" ht="20.100000000000001" customHeight="1" x14ac:dyDescent="0.3">
      <c r="B81" s="67" t="s">
        <v>75</v>
      </c>
      <c r="C81" s="68">
        <v>0</v>
      </c>
      <c r="D81" s="68">
        <v>0</v>
      </c>
      <c r="E81" s="68">
        <v>0</v>
      </c>
      <c r="F81" s="68">
        <v>0</v>
      </c>
      <c r="G81" s="68">
        <v>0</v>
      </c>
      <c r="H81" s="68">
        <v>0</v>
      </c>
      <c r="I81" s="68">
        <v>0</v>
      </c>
      <c r="J81" s="68">
        <v>0</v>
      </c>
      <c r="K81" s="68">
        <v>0</v>
      </c>
      <c r="L81" s="68">
        <v>0</v>
      </c>
      <c r="M81" s="68">
        <v>0</v>
      </c>
      <c r="N81" s="68">
        <v>0</v>
      </c>
      <c r="O81" s="68">
        <v>0</v>
      </c>
      <c r="P81" s="68">
        <v>0</v>
      </c>
      <c r="Q81" s="64">
        <f>+E81+F81+G81+H81+I81+J81+K81+L81+M81+N81+O81+P81</f>
        <v>0</v>
      </c>
    </row>
    <row r="82" spans="2:17" ht="20.100000000000001" customHeight="1" x14ac:dyDescent="0.3">
      <c r="B82" s="67" t="s">
        <v>76</v>
      </c>
      <c r="C82" s="68">
        <v>0</v>
      </c>
      <c r="D82" s="68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64">
        <f>+E82+F82+G82+H82+I82+J82+K82+L82+M82+N82+O82+P82</f>
        <v>0</v>
      </c>
    </row>
    <row r="83" spans="2:17" ht="20.100000000000001" customHeight="1" x14ac:dyDescent="0.3">
      <c r="B83" s="105" t="s">
        <v>77</v>
      </c>
      <c r="C83" s="79">
        <f>+C84</f>
        <v>0</v>
      </c>
      <c r="D83" s="79">
        <f t="shared" ref="D83:P83" si="19">+D84</f>
        <v>0</v>
      </c>
      <c r="E83" s="79">
        <f t="shared" si="19"/>
        <v>0</v>
      </c>
      <c r="F83" s="79">
        <f t="shared" si="19"/>
        <v>0</v>
      </c>
      <c r="G83" s="79">
        <f t="shared" si="19"/>
        <v>0</v>
      </c>
      <c r="H83" s="79">
        <f t="shared" si="19"/>
        <v>0</v>
      </c>
      <c r="I83" s="79">
        <f t="shared" si="19"/>
        <v>0</v>
      </c>
      <c r="J83" s="79">
        <f t="shared" si="19"/>
        <v>0</v>
      </c>
      <c r="K83" s="79">
        <f t="shared" si="19"/>
        <v>0</v>
      </c>
      <c r="L83" s="79">
        <f t="shared" si="19"/>
        <v>0</v>
      </c>
      <c r="M83" s="79">
        <f t="shared" si="19"/>
        <v>0</v>
      </c>
      <c r="N83" s="79">
        <f t="shared" si="19"/>
        <v>0</v>
      </c>
      <c r="O83" s="79">
        <f t="shared" si="19"/>
        <v>0</v>
      </c>
      <c r="P83" s="79">
        <f t="shared" si="19"/>
        <v>0</v>
      </c>
      <c r="Q83" s="131">
        <f>+E83+F83+G83+H83+I83+J83+K83+L83+M83+N83+O83+P83</f>
        <v>0</v>
      </c>
    </row>
    <row r="84" spans="2:17" ht="20.100000000000001" customHeight="1" x14ac:dyDescent="0.3">
      <c r="B84" s="67" t="s">
        <v>78</v>
      </c>
      <c r="C84" s="68">
        <v>0</v>
      </c>
      <c r="D84" s="68">
        <v>0</v>
      </c>
      <c r="E84" s="68">
        <v>0</v>
      </c>
      <c r="F84" s="68">
        <v>0</v>
      </c>
      <c r="G84" s="68">
        <v>0</v>
      </c>
      <c r="H84" s="68">
        <v>0</v>
      </c>
      <c r="I84" s="68">
        <v>0</v>
      </c>
      <c r="J84" s="68">
        <v>0</v>
      </c>
      <c r="K84" s="68">
        <v>0</v>
      </c>
      <c r="L84" s="68">
        <v>0</v>
      </c>
      <c r="M84" s="68">
        <v>0</v>
      </c>
      <c r="N84" s="68">
        <v>0</v>
      </c>
      <c r="O84" s="68">
        <v>0</v>
      </c>
      <c r="P84" s="68">
        <v>0</v>
      </c>
      <c r="Q84" s="64">
        <f>+E84+F84+G84+H84+I84+J84+K84+L84+M84+N84+O84+P84</f>
        <v>0</v>
      </c>
    </row>
    <row r="85" spans="2:17" ht="20.100000000000001" customHeight="1" x14ac:dyDescent="0.3">
      <c r="B85" s="77" t="s">
        <v>79</v>
      </c>
      <c r="C85" s="98">
        <f>+C77+C80+C83</f>
        <v>0</v>
      </c>
      <c r="D85" s="98">
        <f t="shared" ref="D85:P85" si="20">+D77+D80+D83</f>
        <v>0</v>
      </c>
      <c r="E85" s="98">
        <f t="shared" si="20"/>
        <v>0</v>
      </c>
      <c r="F85" s="98">
        <f t="shared" si="20"/>
        <v>0</v>
      </c>
      <c r="G85" s="98">
        <f t="shared" si="20"/>
        <v>0</v>
      </c>
      <c r="H85" s="98">
        <f t="shared" si="20"/>
        <v>0</v>
      </c>
      <c r="I85" s="98">
        <f t="shared" si="20"/>
        <v>0</v>
      </c>
      <c r="J85" s="98">
        <f t="shared" si="20"/>
        <v>0</v>
      </c>
      <c r="K85" s="98">
        <f t="shared" si="20"/>
        <v>0</v>
      </c>
      <c r="L85" s="98">
        <f t="shared" si="20"/>
        <v>0</v>
      </c>
      <c r="M85" s="98">
        <f t="shared" si="20"/>
        <v>0</v>
      </c>
      <c r="N85" s="98">
        <f t="shared" si="20"/>
        <v>0</v>
      </c>
      <c r="O85" s="98">
        <f t="shared" si="20"/>
        <v>0</v>
      </c>
      <c r="P85" s="98">
        <f t="shared" si="20"/>
        <v>0</v>
      </c>
      <c r="Q85" s="131">
        <f>+E85+F85+G85+H85+I85+J85+K85+L85+M85+N85+O85+P85</f>
        <v>0</v>
      </c>
    </row>
    <row r="86" spans="2:17" ht="20.100000000000001" customHeight="1" x14ac:dyDescent="0.3"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</row>
    <row r="87" spans="2:17" ht="20.100000000000001" customHeight="1" x14ac:dyDescent="0.3">
      <c r="B87" s="80" t="s">
        <v>80</v>
      </c>
      <c r="C87" s="81">
        <f>C75+C85</f>
        <v>345288000</v>
      </c>
      <c r="D87" s="81">
        <f>D75+D85</f>
        <v>0</v>
      </c>
      <c r="E87" s="81">
        <f>E75+E85</f>
        <v>26369428.280000001</v>
      </c>
      <c r="F87" s="81">
        <f>F75+F85</f>
        <v>0</v>
      </c>
      <c r="G87" s="81">
        <f>G75+G85</f>
        <v>0</v>
      </c>
      <c r="H87" s="81">
        <f>H75+H85</f>
        <v>0</v>
      </c>
      <c r="I87" s="81">
        <f>I75+I85</f>
        <v>0</v>
      </c>
      <c r="J87" s="81">
        <f>J75+J85</f>
        <v>0</v>
      </c>
      <c r="K87" s="81">
        <f>K75+K85</f>
        <v>0</v>
      </c>
      <c r="L87" s="81">
        <f>L75+L85</f>
        <v>0</v>
      </c>
      <c r="M87" s="81">
        <f>M75+M85</f>
        <v>0</v>
      </c>
      <c r="N87" s="81">
        <f>N75+N85</f>
        <v>0</v>
      </c>
      <c r="O87" s="81">
        <f>O75+O85</f>
        <v>0</v>
      </c>
      <c r="P87" s="81">
        <f>P75+P85</f>
        <v>0</v>
      </c>
      <c r="Q87" s="82">
        <f>Q75+Q85</f>
        <v>26369428.280000001</v>
      </c>
    </row>
    <row r="88" spans="2:17" x14ac:dyDescent="0.3">
      <c r="B88" s="153" t="s">
        <v>113</v>
      </c>
      <c r="C88" s="154"/>
      <c r="D88" s="154"/>
      <c r="E88" s="155"/>
      <c r="F88" s="156"/>
      <c r="G88" s="95"/>
      <c r="H88" s="83"/>
      <c r="J88" s="84"/>
      <c r="M88" s="83"/>
      <c r="N88" s="83"/>
      <c r="O88" s="83"/>
    </row>
    <row r="89" spans="2:17" x14ac:dyDescent="0.3">
      <c r="B89" s="150" t="s">
        <v>114</v>
      </c>
      <c r="C89" s="150"/>
      <c r="D89" s="150"/>
      <c r="E89" s="150"/>
      <c r="F89" s="150"/>
      <c r="G89" s="150"/>
      <c r="H89" s="83"/>
      <c r="I89" s="83"/>
      <c r="J89" s="86"/>
      <c r="K89" s="83"/>
      <c r="L89" s="83"/>
      <c r="M89" s="83"/>
      <c r="N89" s="83"/>
      <c r="O89" s="83"/>
      <c r="P89" s="83"/>
      <c r="Q89" s="83"/>
    </row>
    <row r="90" spans="2:17" x14ac:dyDescent="0.3">
      <c r="B90" s="150" t="s">
        <v>115</v>
      </c>
      <c r="C90" s="150"/>
      <c r="D90" s="150"/>
      <c r="E90" s="150"/>
      <c r="F90" s="150"/>
      <c r="G90" s="150"/>
      <c r="H90" s="86"/>
      <c r="I90" s="88"/>
      <c r="J90" s="86"/>
      <c r="K90" s="83"/>
      <c r="L90" s="83"/>
      <c r="N90" s="84"/>
      <c r="O90" s="84"/>
      <c r="P90" s="86"/>
    </row>
    <row r="91" spans="2:17" x14ac:dyDescent="0.3">
      <c r="B91" s="150" t="s">
        <v>116</v>
      </c>
      <c r="C91" s="150"/>
      <c r="D91" s="150"/>
      <c r="E91" s="150"/>
      <c r="F91" s="150"/>
      <c r="G91" s="150"/>
      <c r="H91" s="90"/>
      <c r="I91" s="91"/>
      <c r="J91" s="90"/>
      <c r="K91" s="90"/>
      <c r="L91" s="90"/>
      <c r="M91" s="89"/>
      <c r="N91" s="91"/>
      <c r="O91" s="135"/>
      <c r="P91" s="90"/>
      <c r="Q91" s="135"/>
    </row>
    <row r="92" spans="2:17" x14ac:dyDescent="0.3">
      <c r="B92" s="150" t="s">
        <v>107</v>
      </c>
      <c r="C92" s="150"/>
      <c r="D92" s="150"/>
      <c r="E92" s="150"/>
      <c r="F92" s="150"/>
      <c r="G92" s="150"/>
      <c r="H92" s="90"/>
      <c r="I92" s="91"/>
      <c r="J92" s="90"/>
      <c r="K92" s="90"/>
      <c r="L92" s="90"/>
      <c r="M92" s="89"/>
      <c r="N92" s="91"/>
      <c r="O92" s="135"/>
      <c r="P92" s="90"/>
      <c r="Q92" s="135"/>
    </row>
    <row r="93" spans="2:17" x14ac:dyDescent="0.3">
      <c r="B93" s="152" t="s">
        <v>119</v>
      </c>
      <c r="C93" s="152"/>
      <c r="D93" s="152"/>
      <c r="E93" s="152"/>
      <c r="F93" s="152"/>
      <c r="G93" s="152"/>
      <c r="H93" s="90"/>
      <c r="I93" s="91"/>
      <c r="J93" s="90"/>
      <c r="K93" s="90"/>
      <c r="L93" s="90"/>
      <c r="M93" s="89"/>
      <c r="N93" s="91"/>
      <c r="O93" s="135"/>
      <c r="P93" s="90"/>
      <c r="Q93" s="135"/>
    </row>
    <row r="94" spans="2:17" ht="19.5" customHeight="1" x14ac:dyDescent="0.3">
      <c r="B94" s="151" t="s">
        <v>118</v>
      </c>
      <c r="C94" s="151"/>
      <c r="D94" s="151"/>
      <c r="E94" s="151"/>
      <c r="F94" s="151"/>
      <c r="G94" s="151"/>
      <c r="H94" s="90"/>
      <c r="I94" s="91"/>
      <c r="J94" s="90"/>
      <c r="K94" s="90"/>
      <c r="L94" s="90"/>
      <c r="M94" s="89"/>
      <c r="N94" s="91"/>
      <c r="O94" s="135"/>
      <c r="P94" s="90"/>
      <c r="Q94" s="135"/>
    </row>
    <row r="95" spans="2:17" ht="32.25" customHeight="1" x14ac:dyDescent="0.3">
      <c r="B95" s="151" t="s">
        <v>117</v>
      </c>
      <c r="C95" s="151"/>
      <c r="D95" s="151"/>
      <c r="E95" s="151"/>
      <c r="F95" s="151"/>
      <c r="G95" s="151"/>
      <c r="H95" s="90"/>
      <c r="I95" s="91"/>
      <c r="J95" s="90"/>
      <c r="K95" s="55"/>
      <c r="L95" s="89"/>
      <c r="M95" s="55"/>
    </row>
    <row r="96" spans="2:17" x14ac:dyDescent="0.3">
      <c r="B96" s="136"/>
      <c r="C96" s="136"/>
      <c r="D96" s="136"/>
      <c r="E96" s="136"/>
      <c r="F96" s="136"/>
      <c r="G96" s="136"/>
      <c r="H96" s="90"/>
      <c r="I96" s="91"/>
      <c r="J96" s="90"/>
      <c r="K96" s="55"/>
      <c r="L96" s="89"/>
      <c r="M96" s="55"/>
    </row>
    <row r="97" spans="2:13" x14ac:dyDescent="0.3">
      <c r="B97" s="136"/>
      <c r="C97" s="136"/>
      <c r="D97" s="136"/>
      <c r="E97" s="136"/>
      <c r="F97" s="136"/>
      <c r="G97" s="136"/>
      <c r="H97" s="90"/>
      <c r="I97" s="91"/>
      <c r="J97" s="90"/>
      <c r="K97" s="55"/>
      <c r="L97" s="89"/>
      <c r="M97" s="55"/>
    </row>
    <row r="98" spans="2:13" x14ac:dyDescent="0.3">
      <c r="B98" s="136"/>
      <c r="C98" s="136"/>
      <c r="D98" s="136"/>
      <c r="E98" s="136"/>
      <c r="F98" s="136"/>
      <c r="G98" s="136"/>
      <c r="H98" s="90"/>
      <c r="I98" s="91"/>
      <c r="J98" s="90"/>
      <c r="K98" s="55"/>
      <c r="L98" s="89"/>
      <c r="M98" s="55"/>
    </row>
    <row r="99" spans="2:13" x14ac:dyDescent="0.3">
      <c r="B99" s="136"/>
      <c r="C99" s="136"/>
      <c r="D99" s="136"/>
      <c r="E99" s="136"/>
      <c r="F99" s="136"/>
      <c r="G99" s="136"/>
      <c r="H99" s="90"/>
      <c r="I99" s="91"/>
      <c r="J99" s="90"/>
      <c r="K99" s="55"/>
      <c r="L99" s="89"/>
      <c r="M99" s="55"/>
    </row>
    <row r="100" spans="2:13" x14ac:dyDescent="0.3">
      <c r="B100" s="136"/>
      <c r="C100" s="136"/>
      <c r="D100" s="136"/>
      <c r="E100" s="136"/>
      <c r="F100" s="136"/>
      <c r="G100" s="136"/>
      <c r="H100" s="90"/>
      <c r="I100" s="91"/>
      <c r="J100" s="90"/>
      <c r="K100" s="55"/>
      <c r="L100" s="89"/>
      <c r="M100" s="55"/>
    </row>
    <row r="101" spans="2:13" x14ac:dyDescent="0.3">
      <c r="B101" s="136"/>
      <c r="C101" s="136"/>
      <c r="D101" s="136"/>
      <c r="E101" s="136"/>
      <c r="F101" s="136"/>
      <c r="G101" s="136"/>
      <c r="H101" s="90"/>
      <c r="I101" s="91"/>
      <c r="J101" s="90"/>
      <c r="K101" s="55"/>
      <c r="L101" s="89"/>
      <c r="M101" s="55"/>
    </row>
    <row r="102" spans="2:13" x14ac:dyDescent="0.3">
      <c r="B102" s="136"/>
      <c r="C102" s="136"/>
      <c r="D102" s="136"/>
      <c r="E102" s="136"/>
      <c r="F102" s="136"/>
      <c r="G102" s="136"/>
      <c r="H102" s="90"/>
      <c r="I102" s="91"/>
      <c r="J102" s="90"/>
      <c r="K102" s="55"/>
      <c r="L102" s="89"/>
      <c r="M102" s="55"/>
    </row>
    <row r="103" spans="2:13" x14ac:dyDescent="0.3">
      <c r="B103" s="136"/>
      <c r="C103" s="136"/>
      <c r="D103" s="136"/>
      <c r="E103" s="136"/>
      <c r="F103" s="136"/>
      <c r="G103" s="136"/>
      <c r="H103" s="90"/>
      <c r="I103" s="91"/>
      <c r="J103" s="90"/>
      <c r="K103" s="55"/>
      <c r="L103" s="89"/>
      <c r="M103" s="55"/>
    </row>
    <row r="104" spans="2:13" x14ac:dyDescent="0.3">
      <c r="B104" s="136"/>
      <c r="C104" s="136"/>
      <c r="D104" s="136"/>
      <c r="E104" s="136"/>
      <c r="F104" s="136"/>
      <c r="G104" s="136"/>
      <c r="H104" s="90"/>
      <c r="I104" s="91"/>
      <c r="J104" s="90"/>
      <c r="K104" s="55"/>
      <c r="L104" s="89"/>
      <c r="M104" s="55"/>
    </row>
    <row r="105" spans="2:13" x14ac:dyDescent="0.3">
      <c r="B105" s="136"/>
      <c r="C105" s="136"/>
      <c r="D105" s="136"/>
      <c r="E105" s="136"/>
      <c r="F105" s="136"/>
      <c r="G105" s="136"/>
      <c r="H105" s="90"/>
      <c r="I105" s="91"/>
      <c r="J105" s="90"/>
      <c r="K105" s="55"/>
      <c r="L105" s="89"/>
      <c r="M105" s="55"/>
    </row>
    <row r="106" spans="2:13" x14ac:dyDescent="0.3">
      <c r="B106" s="136"/>
      <c r="C106" s="136"/>
      <c r="D106" s="136"/>
      <c r="E106" s="136"/>
      <c r="F106" s="136"/>
      <c r="G106" s="136"/>
      <c r="H106" s="90"/>
      <c r="I106" s="91"/>
      <c r="J106" s="90"/>
      <c r="K106" s="55"/>
      <c r="L106" s="89"/>
      <c r="M106" s="55"/>
    </row>
    <row r="107" spans="2:13" x14ac:dyDescent="0.3">
      <c r="B107" s="136"/>
      <c r="C107" s="136"/>
      <c r="D107" s="136"/>
      <c r="E107" s="136"/>
      <c r="F107" s="136"/>
      <c r="G107" s="136"/>
      <c r="H107" s="90"/>
      <c r="I107" s="91"/>
      <c r="J107" s="90"/>
      <c r="K107" s="55"/>
      <c r="L107" s="89"/>
      <c r="M107" s="55"/>
    </row>
    <row r="108" spans="2:13" x14ac:dyDescent="0.3">
      <c r="B108" s="136"/>
      <c r="C108" s="136"/>
      <c r="D108" s="136"/>
      <c r="E108" s="136"/>
      <c r="F108" s="136"/>
      <c r="G108" s="136"/>
      <c r="H108" s="90"/>
      <c r="I108" s="91"/>
      <c r="J108" s="90"/>
      <c r="K108" s="55"/>
      <c r="L108" s="89"/>
      <c r="M108" s="55"/>
    </row>
    <row r="109" spans="2:13" x14ac:dyDescent="0.3">
      <c r="B109" s="136"/>
      <c r="C109" s="136"/>
      <c r="D109" s="136"/>
      <c r="E109" s="136"/>
      <c r="F109" s="136"/>
      <c r="G109" s="136"/>
      <c r="H109" s="90"/>
      <c r="I109" s="91"/>
      <c r="J109" s="90"/>
      <c r="K109" s="55"/>
      <c r="L109" s="89"/>
      <c r="M109" s="55"/>
    </row>
    <row r="110" spans="2:13" x14ac:dyDescent="0.3">
      <c r="B110" s="136"/>
      <c r="C110" s="136"/>
      <c r="D110" s="136"/>
      <c r="E110" s="136"/>
      <c r="F110" s="136"/>
      <c r="G110" s="136"/>
      <c r="H110" s="90"/>
      <c r="I110" s="91"/>
      <c r="J110" s="90"/>
      <c r="K110" s="55"/>
      <c r="L110" s="89"/>
      <c r="M110" s="55"/>
    </row>
    <row r="111" spans="2:13" x14ac:dyDescent="0.3">
      <c r="B111" s="136"/>
      <c r="C111" s="136"/>
      <c r="D111" s="136"/>
      <c r="E111" s="136"/>
      <c r="F111" s="136"/>
      <c r="G111" s="136"/>
      <c r="H111" s="90"/>
      <c r="I111" s="91"/>
      <c r="J111" s="90"/>
      <c r="K111" s="55"/>
      <c r="L111" s="89"/>
      <c r="M111" s="55"/>
    </row>
    <row r="112" spans="2:13" x14ac:dyDescent="0.3">
      <c r="B112" s="157"/>
      <c r="C112" s="136"/>
      <c r="D112" s="136"/>
      <c r="E112" s="136"/>
      <c r="F112" s="136"/>
      <c r="G112" s="136"/>
      <c r="H112" s="90"/>
      <c r="I112" s="91"/>
      <c r="J112" s="90"/>
      <c r="K112" s="55"/>
      <c r="L112" s="89"/>
      <c r="M112" s="55"/>
    </row>
    <row r="113" spans="2:17" x14ac:dyDescent="0.3">
      <c r="B113" s="92" t="s">
        <v>132</v>
      </c>
      <c r="C113" s="84"/>
      <c r="D113" s="158" t="s">
        <v>111</v>
      </c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</row>
    <row r="114" spans="2:17" x14ac:dyDescent="0.3">
      <c r="B114" s="92" t="s">
        <v>125</v>
      </c>
      <c r="C114" s="84"/>
      <c r="D114" s="146" t="s">
        <v>131</v>
      </c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</row>
    <row r="115" spans="2:17" x14ac:dyDescent="0.3">
      <c r="B115" s="55"/>
      <c r="C115" s="84"/>
      <c r="D115" s="84"/>
      <c r="Q115" s="84"/>
    </row>
    <row r="116" spans="2:17" x14ac:dyDescent="0.3">
      <c r="B116" s="93"/>
      <c r="C116" s="84"/>
      <c r="D116" s="84"/>
      <c r="O116" s="83"/>
    </row>
    <row r="117" spans="2:17" x14ac:dyDescent="0.3">
      <c r="B117" s="142" t="s">
        <v>133</v>
      </c>
      <c r="C117" s="142"/>
      <c r="D117" s="142"/>
      <c r="E117" s="142"/>
      <c r="F117" s="142"/>
      <c r="G117" s="142"/>
      <c r="H117" s="142"/>
      <c r="O117" s="83"/>
    </row>
    <row r="118" spans="2:17" x14ac:dyDescent="0.3">
      <c r="B118" s="134" t="s">
        <v>129</v>
      </c>
      <c r="O118" s="83"/>
    </row>
    <row r="119" spans="2:17" x14ac:dyDescent="0.3">
      <c r="D119" s="132" t="s">
        <v>122</v>
      </c>
      <c r="E119" s="56" t="s">
        <v>130</v>
      </c>
      <c r="F119" s="132"/>
      <c r="G119" s="132"/>
      <c r="H119" s="132"/>
      <c r="I119" s="132"/>
      <c r="J119" s="132"/>
      <c r="O119" s="83"/>
    </row>
    <row r="120" spans="2:17" x14ac:dyDescent="0.3">
      <c r="C120" s="84"/>
    </row>
    <row r="121" spans="2:17" x14ac:dyDescent="0.3">
      <c r="C121" s="86"/>
      <c r="O121" s="83"/>
    </row>
    <row r="122" spans="2:17" x14ac:dyDescent="0.3">
      <c r="O122" s="83"/>
    </row>
    <row r="123" spans="2:17" x14ac:dyDescent="0.3">
      <c r="O123" s="83"/>
    </row>
    <row r="124" spans="2:17" x14ac:dyDescent="0.3">
      <c r="O124" s="83"/>
    </row>
    <row r="126" spans="2:17" x14ac:dyDescent="0.3">
      <c r="O126" s="83"/>
    </row>
    <row r="130" spans="9:15" x14ac:dyDescent="0.3">
      <c r="O130" s="83"/>
    </row>
    <row r="131" spans="9:15" x14ac:dyDescent="0.3">
      <c r="O131" s="83"/>
    </row>
    <row r="133" spans="9:15" x14ac:dyDescent="0.3">
      <c r="O133" s="83"/>
    </row>
    <row r="135" spans="9:15" x14ac:dyDescent="0.3">
      <c r="O135" s="83"/>
    </row>
    <row r="139" spans="9:15" x14ac:dyDescent="0.3">
      <c r="I139" s="56">
        <v>8</v>
      </c>
    </row>
  </sheetData>
  <mergeCells count="16">
    <mergeCell ref="B117:H117"/>
    <mergeCell ref="B3:Q3"/>
    <mergeCell ref="B4:Q4"/>
    <mergeCell ref="B5:Q5"/>
    <mergeCell ref="B6:Q6"/>
    <mergeCell ref="B8:Q8"/>
    <mergeCell ref="B7:Q7"/>
    <mergeCell ref="D114:Q114"/>
    <mergeCell ref="B92:G92"/>
    <mergeCell ref="B91:G91"/>
    <mergeCell ref="B90:G90"/>
    <mergeCell ref="B89:G89"/>
    <mergeCell ref="B95:G95"/>
    <mergeCell ref="B94:G94"/>
    <mergeCell ref="B93:G93"/>
    <mergeCell ref="D113:Q113"/>
  </mergeCells>
  <printOptions horizontalCentered="1"/>
  <pageMargins left="0" right="0" top="0" bottom="0" header="0.16" footer="0.31496062992126"/>
  <pageSetup scale="50" fitToWidth="0" orientation="landscape" r:id="rId1"/>
  <headerFooter differentOddEven="1">
    <oddHeader xml:space="preserve">&amp;C&amp;"Arial,Normal"&amp;12 </oddHeader>
    <firstFooter>&amp;LAna Patricia Fernandez
Encargada de Ejecucion Presupuestaria&amp;CMelissa Cabrera
Directora Financiera&amp;RDr. Edward Guzman P.
Gerente General</firstFooter>
  </headerFooter>
  <rowBreaks count="2" manualBreakCount="2">
    <brk id="44" min="1" max="16" man="1"/>
    <brk id="77" min="1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9"/>
  <sheetViews>
    <sheetView showGridLines="0" showWhiteSpace="0" topLeftCell="A65" zoomScale="70" zoomScaleNormal="70" zoomScaleSheetLayoutView="70" zoomScalePageLayoutView="85" workbookViewId="0">
      <selection activeCell="B89" sqref="B89"/>
    </sheetView>
  </sheetViews>
  <sheetFormatPr baseColWidth="10" defaultColWidth="9.140625" defaultRowHeight="15" x14ac:dyDescent="0.25"/>
  <cols>
    <col min="1" max="1" width="1.140625" customWidth="1"/>
    <col min="2" max="2" width="58.7109375" style="31" customWidth="1"/>
    <col min="3" max="3" width="27.5703125" style="31" hidden="1" customWidth="1"/>
    <col min="4" max="4" width="29.140625" style="31" hidden="1" customWidth="1"/>
    <col min="5" max="5" width="19.7109375" style="31" bestFit="1" customWidth="1"/>
    <col min="6" max="6" width="18.7109375" style="39" bestFit="1" customWidth="1"/>
    <col min="7" max="7" width="19.85546875" style="31" bestFit="1" customWidth="1"/>
    <col min="8" max="8" width="19" style="31" bestFit="1" customWidth="1"/>
    <col min="9" max="9" width="20.7109375" style="31" customWidth="1"/>
    <col min="10" max="11" width="19.140625" style="31" bestFit="1" customWidth="1"/>
    <col min="12" max="12" width="18.42578125" style="31" bestFit="1" customWidth="1"/>
    <col min="13" max="13" width="19" style="31" bestFit="1" customWidth="1"/>
    <col min="14" max="14" width="19.42578125" style="31" bestFit="1" customWidth="1"/>
    <col min="15" max="15" width="19.28515625" style="31" bestFit="1" customWidth="1"/>
    <col min="16" max="16" width="19.7109375" style="31" bestFit="1" customWidth="1"/>
    <col min="17" max="17" width="22" style="37" bestFit="1" customWidth="1"/>
  </cols>
  <sheetData>
    <row r="1" spans="1:17" x14ac:dyDescent="0.25">
      <c r="A1" s="8"/>
      <c r="B1" s="148" t="s">
        <v>87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</row>
    <row r="2" spans="1:17" x14ac:dyDescent="0.25">
      <c r="A2" s="8"/>
      <c r="B2" s="149" t="s">
        <v>89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</row>
    <row r="3" spans="1:17" x14ac:dyDescent="0.25">
      <c r="A3" s="8"/>
      <c r="B3" s="149" t="s">
        <v>123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</row>
    <row r="4" spans="1:17" x14ac:dyDescent="0.25">
      <c r="A4" s="8"/>
      <c r="B4" s="148" t="s">
        <v>106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x14ac:dyDescent="0.25">
      <c r="A5" s="8"/>
      <c r="B5" s="148" t="s">
        <v>128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spans="1:17" ht="16.5" customHeight="1" x14ac:dyDescent="0.25">
      <c r="A6" s="8"/>
      <c r="B6" s="147" t="s">
        <v>36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ht="20.100000000000001" customHeight="1" x14ac:dyDescent="0.25">
      <c r="A7" s="8"/>
      <c r="B7" s="12" t="s">
        <v>0</v>
      </c>
      <c r="C7" s="13" t="s">
        <v>37</v>
      </c>
      <c r="D7" s="14" t="s">
        <v>90</v>
      </c>
      <c r="E7" s="13" t="s">
        <v>105</v>
      </c>
      <c r="F7" s="13" t="s">
        <v>104</v>
      </c>
      <c r="G7" s="13" t="s">
        <v>103</v>
      </c>
      <c r="H7" s="13" t="s">
        <v>102</v>
      </c>
      <c r="I7" s="13" t="s">
        <v>101</v>
      </c>
      <c r="J7" s="13" t="s">
        <v>100</v>
      </c>
      <c r="K7" s="13" t="s">
        <v>99</v>
      </c>
      <c r="L7" s="13" t="s">
        <v>98</v>
      </c>
      <c r="M7" s="13" t="s">
        <v>97</v>
      </c>
      <c r="N7" s="13" t="s">
        <v>96</v>
      </c>
      <c r="O7" s="13" t="s">
        <v>95</v>
      </c>
      <c r="P7" s="13" t="s">
        <v>94</v>
      </c>
      <c r="Q7" s="15" t="s">
        <v>93</v>
      </c>
    </row>
    <row r="8" spans="1:17" ht="20.100000000000001" customHeight="1" x14ac:dyDescent="0.25">
      <c r="A8" s="8"/>
      <c r="B8" s="16" t="s">
        <v>1</v>
      </c>
      <c r="C8" s="117">
        <f t="shared" ref="C8" si="0">C9+C15+C25+C35+C43+C51+C61+C66+C69</f>
        <v>345288000</v>
      </c>
      <c r="D8" s="17">
        <f t="shared" ref="D8:K8" si="1">D9+D15+D25+D35+D43+D51+D61+D66+D69</f>
        <v>0</v>
      </c>
      <c r="E8" s="128">
        <f>E9+E15+E25+E35+E43+E51+E61+E66+E69</f>
        <v>26369428.280000001</v>
      </c>
      <c r="F8" s="18">
        <f t="shared" si="1"/>
        <v>0</v>
      </c>
      <c r="G8" s="18">
        <f t="shared" si="1"/>
        <v>0</v>
      </c>
      <c r="H8" s="50">
        <f t="shared" si="1"/>
        <v>0</v>
      </c>
      <c r="I8" s="17">
        <f t="shared" si="1"/>
        <v>0</v>
      </c>
      <c r="J8" s="17">
        <f t="shared" si="1"/>
        <v>0</v>
      </c>
      <c r="K8" s="17">
        <f t="shared" si="1"/>
        <v>0</v>
      </c>
      <c r="L8" s="17">
        <f>L9+L15+L25+L35+L51+L61+L66+L69</f>
        <v>0</v>
      </c>
      <c r="M8" s="17">
        <f t="shared" ref="M8" si="2">M9+M15+M25+M35+M43+M51+M61+M66+M69</f>
        <v>0</v>
      </c>
      <c r="N8" s="17">
        <f>N9+N15+N25+N35+N43+N51+N61+N66+N69</f>
        <v>0</v>
      </c>
      <c r="O8" s="19">
        <f>O9+O15+O25+O35+O51</f>
        <v>0</v>
      </c>
      <c r="P8" s="19">
        <f>P9+P15+P25+P35+P51</f>
        <v>0</v>
      </c>
      <c r="Q8" s="64">
        <f>+E8+F8+G8+H8+I8+J8+K8+L8+M8+N8+O8+P8</f>
        <v>26369428.280000001</v>
      </c>
    </row>
    <row r="9" spans="1:17" ht="20.100000000000001" customHeight="1" x14ac:dyDescent="0.25">
      <c r="A9" s="8"/>
      <c r="B9" s="16" t="s">
        <v>2</v>
      </c>
      <c r="C9" s="118">
        <f t="shared" ref="C9:P9" si="3">C10+C11+C12+C13+C14</f>
        <v>256700480</v>
      </c>
      <c r="D9" s="118">
        <f t="shared" si="3"/>
        <v>0</v>
      </c>
      <c r="E9" s="118">
        <f t="shared" si="3"/>
        <v>22114523.07</v>
      </c>
      <c r="F9" s="118">
        <f t="shared" si="3"/>
        <v>0</v>
      </c>
      <c r="G9" s="118">
        <f t="shared" si="3"/>
        <v>0</v>
      </c>
      <c r="H9" s="118">
        <f t="shared" si="3"/>
        <v>0</v>
      </c>
      <c r="I9" s="118">
        <f t="shared" si="3"/>
        <v>0</v>
      </c>
      <c r="J9" s="118">
        <f t="shared" si="3"/>
        <v>0</v>
      </c>
      <c r="K9" s="118">
        <f t="shared" si="3"/>
        <v>0</v>
      </c>
      <c r="L9" s="118">
        <f t="shared" si="3"/>
        <v>0</v>
      </c>
      <c r="M9" s="118">
        <f t="shared" si="3"/>
        <v>0</v>
      </c>
      <c r="N9" s="118">
        <f t="shared" si="3"/>
        <v>0</v>
      </c>
      <c r="O9" s="118">
        <f t="shared" si="3"/>
        <v>0</v>
      </c>
      <c r="P9" s="118">
        <f t="shared" si="3"/>
        <v>0</v>
      </c>
      <c r="Q9" s="131">
        <f t="shared" ref="Q9:Q72" si="4">+E9+F9+G9+H9+I9+J9+K9+L9+M9+N9+O9+P9</f>
        <v>22114523.07</v>
      </c>
    </row>
    <row r="10" spans="1:17" ht="20.100000000000001" customHeight="1" x14ac:dyDescent="0.25">
      <c r="A10" s="8"/>
      <c r="B10" s="21" t="s">
        <v>3</v>
      </c>
      <c r="C10" s="119">
        <v>181349000</v>
      </c>
      <c r="D10" s="22">
        <v>0</v>
      </c>
      <c r="E10" s="129">
        <v>18354519.149999999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64">
        <f t="shared" si="4"/>
        <v>18354519.149999999</v>
      </c>
    </row>
    <row r="11" spans="1:17" ht="20.100000000000001" customHeight="1" x14ac:dyDescent="0.25">
      <c r="A11" s="8"/>
      <c r="B11" s="21" t="s">
        <v>4</v>
      </c>
      <c r="C11" s="119">
        <v>37068000</v>
      </c>
      <c r="D11" s="22">
        <v>0</v>
      </c>
      <c r="E11" s="129">
        <v>685250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64">
        <f t="shared" si="4"/>
        <v>685250</v>
      </c>
    </row>
    <row r="12" spans="1:17" ht="20.100000000000001" customHeight="1" x14ac:dyDescent="0.25">
      <c r="A12" s="8"/>
      <c r="B12" s="21" t="s">
        <v>39</v>
      </c>
      <c r="C12" s="119">
        <v>12000000</v>
      </c>
      <c r="D12" s="22">
        <v>0</v>
      </c>
      <c r="E12" s="129">
        <v>979990.44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64">
        <f t="shared" si="4"/>
        <v>979990.44</v>
      </c>
    </row>
    <row r="13" spans="1:17" ht="20.100000000000001" customHeight="1" x14ac:dyDescent="0.25">
      <c r="A13" s="8"/>
      <c r="B13" s="21" t="s">
        <v>5</v>
      </c>
      <c r="C13" s="119">
        <v>0</v>
      </c>
      <c r="D13" s="22">
        <v>0</v>
      </c>
      <c r="E13" s="129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41">
        <v>0</v>
      </c>
      <c r="O13" s="41">
        <v>0</v>
      </c>
      <c r="P13" s="41">
        <v>0</v>
      </c>
      <c r="Q13" s="64">
        <f t="shared" si="4"/>
        <v>0</v>
      </c>
    </row>
    <row r="14" spans="1:17" ht="20.100000000000001" customHeight="1" x14ac:dyDescent="0.25">
      <c r="A14" s="8"/>
      <c r="B14" s="21" t="s">
        <v>6</v>
      </c>
      <c r="C14" s="120">
        <v>26283480</v>
      </c>
      <c r="D14" s="23">
        <v>0</v>
      </c>
      <c r="E14" s="129">
        <v>2094763.48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41">
        <v>0</v>
      </c>
      <c r="O14" s="41">
        <v>0</v>
      </c>
      <c r="P14" s="41">
        <v>0</v>
      </c>
      <c r="Q14" s="64">
        <f t="shared" si="4"/>
        <v>2094763.48</v>
      </c>
    </row>
    <row r="15" spans="1:17" ht="20.100000000000001" customHeight="1" x14ac:dyDescent="0.25">
      <c r="A15" s="8"/>
      <c r="B15" s="16" t="s">
        <v>7</v>
      </c>
      <c r="C15" s="118">
        <f t="shared" ref="C15:P15" si="5">C16+C17+C18+C19+C20+C21+C22+C23+C24</f>
        <v>65572520</v>
      </c>
      <c r="D15" s="118">
        <f t="shared" si="5"/>
        <v>0</v>
      </c>
      <c r="E15" s="118">
        <f t="shared" si="5"/>
        <v>3316474.0200000005</v>
      </c>
      <c r="F15" s="118">
        <f t="shared" si="5"/>
        <v>0</v>
      </c>
      <c r="G15" s="118">
        <f t="shared" si="5"/>
        <v>0</v>
      </c>
      <c r="H15" s="118">
        <f t="shared" si="5"/>
        <v>0</v>
      </c>
      <c r="I15" s="118">
        <f t="shared" si="5"/>
        <v>0</v>
      </c>
      <c r="J15" s="118">
        <f t="shared" si="5"/>
        <v>0</v>
      </c>
      <c r="K15" s="118">
        <f t="shared" si="5"/>
        <v>0</v>
      </c>
      <c r="L15" s="118">
        <f t="shared" si="5"/>
        <v>0</v>
      </c>
      <c r="M15" s="118">
        <f t="shared" si="5"/>
        <v>0</v>
      </c>
      <c r="N15" s="118">
        <f t="shared" si="5"/>
        <v>0</v>
      </c>
      <c r="O15" s="118">
        <f t="shared" si="5"/>
        <v>0</v>
      </c>
      <c r="P15" s="118">
        <f t="shared" si="5"/>
        <v>0</v>
      </c>
      <c r="Q15" s="131">
        <f t="shared" si="4"/>
        <v>3316474.0200000005</v>
      </c>
    </row>
    <row r="16" spans="1:17" ht="20.100000000000001" customHeight="1" x14ac:dyDescent="0.25">
      <c r="A16" s="8"/>
      <c r="B16" s="21" t="s">
        <v>8</v>
      </c>
      <c r="C16" s="119">
        <v>15605000</v>
      </c>
      <c r="D16" s="22">
        <v>0</v>
      </c>
      <c r="E16" s="119">
        <v>1186149.8700000001</v>
      </c>
      <c r="F16" s="41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64">
        <f t="shared" si="4"/>
        <v>1186149.8700000001</v>
      </c>
    </row>
    <row r="17" spans="1:17" ht="20.100000000000001" customHeight="1" x14ac:dyDescent="0.25">
      <c r="A17" s="8"/>
      <c r="B17" s="21" t="s">
        <v>9</v>
      </c>
      <c r="C17" s="119">
        <v>1699596</v>
      </c>
      <c r="D17" s="22">
        <v>0</v>
      </c>
      <c r="E17" s="119">
        <v>0</v>
      </c>
      <c r="F17" s="42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64">
        <f t="shared" si="4"/>
        <v>0</v>
      </c>
    </row>
    <row r="18" spans="1:17" ht="20.100000000000001" customHeight="1" x14ac:dyDescent="0.25">
      <c r="A18" s="8"/>
      <c r="B18" s="21" t="s">
        <v>10</v>
      </c>
      <c r="C18" s="119">
        <v>450000</v>
      </c>
      <c r="D18" s="22">
        <v>0</v>
      </c>
      <c r="E18" s="119">
        <v>21882.5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64">
        <f t="shared" si="4"/>
        <v>21882.5</v>
      </c>
    </row>
    <row r="19" spans="1:17" ht="20.100000000000001" customHeight="1" x14ac:dyDescent="0.25">
      <c r="A19" s="8"/>
      <c r="B19" s="21" t="s">
        <v>11</v>
      </c>
      <c r="C19" s="119">
        <v>800000</v>
      </c>
      <c r="D19" s="22">
        <v>0</v>
      </c>
      <c r="E19" s="119">
        <v>400</v>
      </c>
      <c r="F19" s="42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64">
        <f t="shared" si="4"/>
        <v>400</v>
      </c>
    </row>
    <row r="20" spans="1:17" ht="20.100000000000001" customHeight="1" x14ac:dyDescent="0.25">
      <c r="A20" s="8"/>
      <c r="B20" s="21" t="s">
        <v>12</v>
      </c>
      <c r="C20" s="119">
        <v>21886654</v>
      </c>
      <c r="D20" s="22">
        <v>0</v>
      </c>
      <c r="E20" s="119">
        <v>1137035.1000000001</v>
      </c>
      <c r="F20" s="42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64">
        <f t="shared" si="4"/>
        <v>1137035.1000000001</v>
      </c>
    </row>
    <row r="21" spans="1:17" ht="20.100000000000001" customHeight="1" x14ac:dyDescent="0.25">
      <c r="A21" s="8"/>
      <c r="B21" s="21" t="s">
        <v>13</v>
      </c>
      <c r="C21" s="119">
        <v>4000000</v>
      </c>
      <c r="D21" s="22">
        <v>0</v>
      </c>
      <c r="E21" s="119">
        <v>60730.7</v>
      </c>
      <c r="F21" s="42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64">
        <f t="shared" si="4"/>
        <v>60730.7</v>
      </c>
    </row>
    <row r="22" spans="1:17" ht="20.100000000000001" customHeight="1" x14ac:dyDescent="0.25">
      <c r="A22" s="8"/>
      <c r="B22" s="21" t="s">
        <v>14</v>
      </c>
      <c r="C22" s="119">
        <v>300000</v>
      </c>
      <c r="D22" s="22">
        <v>0</v>
      </c>
      <c r="E22" s="119">
        <v>263570.01</v>
      </c>
      <c r="F22" s="42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64">
        <f t="shared" si="4"/>
        <v>263570.01</v>
      </c>
    </row>
    <row r="23" spans="1:17" ht="20.100000000000001" customHeight="1" x14ac:dyDescent="0.25">
      <c r="A23" s="8"/>
      <c r="B23" s="21" t="s">
        <v>15</v>
      </c>
      <c r="C23" s="119">
        <v>16331270</v>
      </c>
      <c r="D23" s="22">
        <v>0</v>
      </c>
      <c r="E23" s="119">
        <v>120000</v>
      </c>
      <c r="F23" s="42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64">
        <f t="shared" si="4"/>
        <v>120000</v>
      </c>
    </row>
    <row r="24" spans="1:17" ht="20.100000000000001" customHeight="1" x14ac:dyDescent="0.25">
      <c r="A24" s="8">
        <v>749384.11</v>
      </c>
      <c r="B24" s="21" t="s">
        <v>40</v>
      </c>
      <c r="C24" s="119">
        <v>4500000</v>
      </c>
      <c r="D24" s="22">
        <v>0</v>
      </c>
      <c r="E24" s="119">
        <v>526705.84</v>
      </c>
      <c r="F24" s="42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64">
        <f t="shared" si="4"/>
        <v>526705.84</v>
      </c>
    </row>
    <row r="25" spans="1:17" s="9" customFormat="1" ht="20.100000000000001" customHeight="1" x14ac:dyDescent="0.25">
      <c r="A25" s="11">
        <v>218697.2</v>
      </c>
      <c r="B25" s="25" t="s">
        <v>16</v>
      </c>
      <c r="C25" s="118">
        <f>C26+C27+C28+C29+C30+C31+C32+C34+C33</f>
        <v>5445000</v>
      </c>
      <c r="D25" s="118">
        <f t="shared" ref="D25:P25" si="6">D26+D27+D28+D29+D30+D31+D32+D34+D33</f>
        <v>0</v>
      </c>
      <c r="E25" s="118">
        <f t="shared" si="6"/>
        <v>21859.5</v>
      </c>
      <c r="F25" s="118">
        <f t="shared" si="6"/>
        <v>0</v>
      </c>
      <c r="G25" s="118">
        <f t="shared" si="6"/>
        <v>0</v>
      </c>
      <c r="H25" s="118">
        <f t="shared" si="6"/>
        <v>0</v>
      </c>
      <c r="I25" s="118">
        <f t="shared" si="6"/>
        <v>0</v>
      </c>
      <c r="J25" s="118">
        <f t="shared" si="6"/>
        <v>0</v>
      </c>
      <c r="K25" s="118">
        <f t="shared" si="6"/>
        <v>0</v>
      </c>
      <c r="L25" s="118">
        <f t="shared" si="6"/>
        <v>0</v>
      </c>
      <c r="M25" s="118">
        <f t="shared" si="6"/>
        <v>0</v>
      </c>
      <c r="N25" s="118">
        <f t="shared" si="6"/>
        <v>0</v>
      </c>
      <c r="O25" s="118">
        <f t="shared" si="6"/>
        <v>0</v>
      </c>
      <c r="P25" s="118">
        <f t="shared" si="6"/>
        <v>0</v>
      </c>
      <c r="Q25" s="131">
        <f t="shared" si="4"/>
        <v>21859.5</v>
      </c>
    </row>
    <row r="26" spans="1:17" ht="20.100000000000001" customHeight="1" x14ac:dyDescent="0.25">
      <c r="A26" s="8"/>
      <c r="B26" s="21" t="s">
        <v>17</v>
      </c>
      <c r="C26" s="121">
        <v>260000</v>
      </c>
      <c r="D26" s="26">
        <v>0</v>
      </c>
      <c r="E26" s="121">
        <v>21859.5</v>
      </c>
      <c r="F26" s="41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64">
        <f t="shared" si="4"/>
        <v>21859.5</v>
      </c>
    </row>
    <row r="27" spans="1:17" ht="20.100000000000001" customHeight="1" x14ac:dyDescent="0.25">
      <c r="A27" s="8"/>
      <c r="B27" s="27" t="s">
        <v>18</v>
      </c>
      <c r="C27" s="121">
        <v>0</v>
      </c>
      <c r="D27" s="26">
        <v>0</v>
      </c>
      <c r="E27" s="121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64">
        <f t="shared" si="4"/>
        <v>0</v>
      </c>
    </row>
    <row r="28" spans="1:17" ht="20.100000000000001" customHeight="1" x14ac:dyDescent="0.25">
      <c r="A28" s="8">
        <v>183663.8</v>
      </c>
      <c r="B28" s="21" t="s">
        <v>19</v>
      </c>
      <c r="C28" s="121">
        <v>200000</v>
      </c>
      <c r="D28" s="26">
        <v>0</v>
      </c>
      <c r="E28" s="121">
        <v>0</v>
      </c>
      <c r="F28" s="42">
        <v>0</v>
      </c>
      <c r="G28" s="23">
        <v>0</v>
      </c>
      <c r="H28" s="23">
        <v>0</v>
      </c>
      <c r="I28" s="23">
        <v>0</v>
      </c>
      <c r="J28" s="23"/>
      <c r="K28" s="23">
        <v>0</v>
      </c>
      <c r="L28" s="23">
        <v>0</v>
      </c>
      <c r="M28" s="23">
        <v>0</v>
      </c>
      <c r="N28" s="23">
        <v>0</v>
      </c>
      <c r="O28" s="23"/>
      <c r="P28" s="23">
        <v>0</v>
      </c>
      <c r="Q28" s="64">
        <f t="shared" si="4"/>
        <v>0</v>
      </c>
    </row>
    <row r="29" spans="1:17" ht="20.100000000000001" customHeight="1" x14ac:dyDescent="0.25">
      <c r="A29" s="8"/>
      <c r="B29" s="21" t="s">
        <v>20</v>
      </c>
      <c r="C29" s="121">
        <v>30000</v>
      </c>
      <c r="D29" s="26">
        <v>0</v>
      </c>
      <c r="E29" s="121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64">
        <f t="shared" si="4"/>
        <v>0</v>
      </c>
    </row>
    <row r="30" spans="1:17" ht="20.100000000000001" customHeight="1" x14ac:dyDescent="0.25">
      <c r="A30" s="8"/>
      <c r="B30" s="21" t="s">
        <v>21</v>
      </c>
      <c r="C30" s="121">
        <v>50000</v>
      </c>
      <c r="D30" s="26">
        <v>0</v>
      </c>
      <c r="E30" s="121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64">
        <f t="shared" si="4"/>
        <v>0</v>
      </c>
    </row>
    <row r="31" spans="1:17" ht="20.100000000000001" customHeight="1" x14ac:dyDescent="0.25">
      <c r="A31" s="8"/>
      <c r="B31" s="21" t="s">
        <v>22</v>
      </c>
      <c r="C31" s="121">
        <v>50000</v>
      </c>
      <c r="D31" s="26">
        <v>0</v>
      </c>
      <c r="E31" s="121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64">
        <f t="shared" si="4"/>
        <v>0</v>
      </c>
    </row>
    <row r="32" spans="1:17" ht="20.100000000000001" customHeight="1" x14ac:dyDescent="0.25">
      <c r="A32" s="8"/>
      <c r="B32" s="21" t="s">
        <v>23</v>
      </c>
      <c r="C32" s="121">
        <v>4250000</v>
      </c>
      <c r="D32" s="26">
        <v>0</v>
      </c>
      <c r="E32" s="121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64">
        <f t="shared" si="4"/>
        <v>0</v>
      </c>
    </row>
    <row r="33" spans="1:17" ht="20.100000000000001" customHeight="1" x14ac:dyDescent="0.25">
      <c r="A33" s="8"/>
      <c r="B33" s="21" t="s">
        <v>41</v>
      </c>
      <c r="C33" s="122">
        <v>0</v>
      </c>
      <c r="D33" s="24">
        <v>0</v>
      </c>
      <c r="E33" s="122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64">
        <f t="shared" si="4"/>
        <v>0</v>
      </c>
    </row>
    <row r="34" spans="1:17" ht="20.100000000000001" customHeight="1" x14ac:dyDescent="0.25">
      <c r="A34" s="8"/>
      <c r="B34" s="27" t="s">
        <v>24</v>
      </c>
      <c r="C34" s="121">
        <v>605000</v>
      </c>
      <c r="D34" s="26">
        <v>0</v>
      </c>
      <c r="E34" s="121">
        <v>0</v>
      </c>
      <c r="F34" s="42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64">
        <f t="shared" si="4"/>
        <v>0</v>
      </c>
    </row>
    <row r="35" spans="1:17" ht="20.100000000000001" customHeight="1" x14ac:dyDescent="0.25">
      <c r="A35" s="8"/>
      <c r="B35" s="25" t="s">
        <v>25</v>
      </c>
      <c r="C35" s="118">
        <f t="shared" ref="C35:P35" si="7">C36+C37+C38+C39+C40+C41+C42</f>
        <v>3150000</v>
      </c>
      <c r="D35" s="118">
        <f t="shared" si="7"/>
        <v>0</v>
      </c>
      <c r="E35" s="118">
        <f t="shared" si="7"/>
        <v>916571.69</v>
      </c>
      <c r="F35" s="118">
        <f t="shared" si="7"/>
        <v>0</v>
      </c>
      <c r="G35" s="118">
        <f t="shared" si="7"/>
        <v>0</v>
      </c>
      <c r="H35" s="118">
        <f t="shared" si="7"/>
        <v>0</v>
      </c>
      <c r="I35" s="118">
        <f t="shared" si="7"/>
        <v>0</v>
      </c>
      <c r="J35" s="118">
        <f t="shared" si="7"/>
        <v>0</v>
      </c>
      <c r="K35" s="118">
        <f t="shared" si="7"/>
        <v>0</v>
      </c>
      <c r="L35" s="118">
        <f t="shared" si="7"/>
        <v>0</v>
      </c>
      <c r="M35" s="118">
        <f t="shared" si="7"/>
        <v>0</v>
      </c>
      <c r="N35" s="118">
        <f t="shared" si="7"/>
        <v>0</v>
      </c>
      <c r="O35" s="118">
        <f t="shared" si="7"/>
        <v>0</v>
      </c>
      <c r="P35" s="118">
        <f t="shared" si="7"/>
        <v>0</v>
      </c>
      <c r="Q35" s="131">
        <f t="shared" si="4"/>
        <v>916571.69</v>
      </c>
    </row>
    <row r="36" spans="1:17" ht="20.100000000000001" customHeight="1" x14ac:dyDescent="0.25">
      <c r="A36" s="8"/>
      <c r="B36" s="21" t="s">
        <v>26</v>
      </c>
      <c r="C36" s="121">
        <v>150000</v>
      </c>
      <c r="D36" s="26">
        <v>0</v>
      </c>
      <c r="E36" s="121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0</v>
      </c>
      <c r="Q36" s="64">
        <f t="shared" si="4"/>
        <v>0</v>
      </c>
    </row>
    <row r="37" spans="1:17" ht="20.100000000000001" customHeight="1" x14ac:dyDescent="0.25">
      <c r="A37" s="8"/>
      <c r="B37" s="21" t="s">
        <v>42</v>
      </c>
      <c r="C37" s="120">
        <v>0</v>
      </c>
      <c r="D37" s="23">
        <v>0</v>
      </c>
      <c r="E37" s="121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64">
        <f t="shared" si="4"/>
        <v>0</v>
      </c>
    </row>
    <row r="38" spans="1:17" ht="20.100000000000001" customHeight="1" x14ac:dyDescent="0.25">
      <c r="A38" s="8"/>
      <c r="B38" s="21" t="s">
        <v>43</v>
      </c>
      <c r="C38" s="119">
        <v>0</v>
      </c>
      <c r="D38" s="22">
        <v>0</v>
      </c>
      <c r="E38" s="121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64">
        <f t="shared" si="4"/>
        <v>0</v>
      </c>
    </row>
    <row r="39" spans="1:17" ht="20.100000000000001" customHeight="1" x14ac:dyDescent="0.25">
      <c r="A39" s="8"/>
      <c r="B39" s="21" t="s">
        <v>44</v>
      </c>
      <c r="C39" s="120">
        <v>0</v>
      </c>
      <c r="D39" s="23">
        <v>0</v>
      </c>
      <c r="E39" s="121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64">
        <f t="shared" si="4"/>
        <v>0</v>
      </c>
    </row>
    <row r="40" spans="1:17" ht="20.100000000000001" customHeight="1" x14ac:dyDescent="0.25">
      <c r="A40" s="8"/>
      <c r="B40" s="21" t="s">
        <v>45</v>
      </c>
      <c r="C40" s="120">
        <v>0</v>
      </c>
      <c r="D40" s="23">
        <v>0</v>
      </c>
      <c r="E40" s="121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0</v>
      </c>
      <c r="P40" s="23">
        <v>0</v>
      </c>
      <c r="Q40" s="64">
        <f t="shared" si="4"/>
        <v>0</v>
      </c>
    </row>
    <row r="41" spans="1:17" ht="20.100000000000001" customHeight="1" x14ac:dyDescent="0.25">
      <c r="A41" s="8"/>
      <c r="B41" s="21" t="s">
        <v>27</v>
      </c>
      <c r="C41" s="120">
        <v>3000000</v>
      </c>
      <c r="D41" s="23">
        <v>0</v>
      </c>
      <c r="E41" s="130">
        <v>916571.69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64">
        <f t="shared" si="4"/>
        <v>916571.69</v>
      </c>
    </row>
    <row r="42" spans="1:17" ht="20.100000000000001" customHeight="1" x14ac:dyDescent="0.25">
      <c r="A42" s="8"/>
      <c r="B42" s="21" t="s">
        <v>46</v>
      </c>
      <c r="C42" s="119">
        <v>0</v>
      </c>
      <c r="D42" s="22">
        <v>0</v>
      </c>
      <c r="E42" s="121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64">
        <f t="shared" si="4"/>
        <v>0</v>
      </c>
    </row>
    <row r="43" spans="1:17" ht="20.100000000000001" customHeight="1" x14ac:dyDescent="0.25">
      <c r="A43" s="8"/>
      <c r="B43" s="25" t="s">
        <v>47</v>
      </c>
      <c r="C43" s="123">
        <f>SUM(C44:C50)</f>
        <v>0</v>
      </c>
      <c r="D43" s="123">
        <f t="shared" ref="D43:P43" si="8">SUM(D44:D50)</f>
        <v>0</v>
      </c>
      <c r="E43" s="123">
        <f t="shared" si="8"/>
        <v>0</v>
      </c>
      <c r="F43" s="123">
        <f t="shared" si="8"/>
        <v>0</v>
      </c>
      <c r="G43" s="123">
        <f t="shared" si="8"/>
        <v>0</v>
      </c>
      <c r="H43" s="123">
        <f t="shared" si="8"/>
        <v>0</v>
      </c>
      <c r="I43" s="123">
        <f t="shared" si="8"/>
        <v>0</v>
      </c>
      <c r="J43" s="123">
        <f t="shared" si="8"/>
        <v>0</v>
      </c>
      <c r="K43" s="123">
        <f t="shared" si="8"/>
        <v>0</v>
      </c>
      <c r="L43" s="123">
        <f t="shared" si="8"/>
        <v>0</v>
      </c>
      <c r="M43" s="123">
        <f t="shared" si="8"/>
        <v>0</v>
      </c>
      <c r="N43" s="123">
        <f t="shared" si="8"/>
        <v>0</v>
      </c>
      <c r="O43" s="123">
        <f t="shared" si="8"/>
        <v>0</v>
      </c>
      <c r="P43" s="123">
        <f t="shared" si="8"/>
        <v>0</v>
      </c>
      <c r="Q43" s="131">
        <f t="shared" si="4"/>
        <v>0</v>
      </c>
    </row>
    <row r="44" spans="1:17" ht="20.100000000000001" customHeight="1" x14ac:dyDescent="0.25">
      <c r="A44" s="8"/>
      <c r="B44" s="21" t="s">
        <v>48</v>
      </c>
      <c r="C44" s="120">
        <v>0</v>
      </c>
      <c r="D44" s="23">
        <v>0</v>
      </c>
      <c r="E44" s="121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64">
        <f t="shared" si="4"/>
        <v>0</v>
      </c>
    </row>
    <row r="45" spans="1:17" ht="20.100000000000001" customHeight="1" x14ac:dyDescent="0.25">
      <c r="A45" s="8"/>
      <c r="B45" s="21" t="s">
        <v>49</v>
      </c>
      <c r="C45" s="120">
        <v>0</v>
      </c>
      <c r="D45" s="23">
        <v>0</v>
      </c>
      <c r="E45" s="121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64">
        <f t="shared" si="4"/>
        <v>0</v>
      </c>
    </row>
    <row r="46" spans="1:17" ht="20.100000000000001" customHeight="1" x14ac:dyDescent="0.25">
      <c r="A46" s="8"/>
      <c r="B46" s="21" t="s">
        <v>50</v>
      </c>
      <c r="C46" s="119">
        <v>0</v>
      </c>
      <c r="D46" s="22">
        <v>0</v>
      </c>
      <c r="E46" s="121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64">
        <f t="shared" si="4"/>
        <v>0</v>
      </c>
    </row>
    <row r="47" spans="1:17" ht="20.100000000000001" customHeight="1" x14ac:dyDescent="0.25">
      <c r="A47" s="8"/>
      <c r="B47" s="21" t="s">
        <v>51</v>
      </c>
      <c r="C47" s="120">
        <v>0</v>
      </c>
      <c r="D47" s="23">
        <v>0</v>
      </c>
      <c r="E47" s="121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64">
        <f t="shared" si="4"/>
        <v>0</v>
      </c>
    </row>
    <row r="48" spans="1:17" ht="20.100000000000001" customHeight="1" x14ac:dyDescent="0.25">
      <c r="A48" s="8"/>
      <c r="B48" s="21" t="s">
        <v>52</v>
      </c>
      <c r="C48" s="120">
        <v>0</v>
      </c>
      <c r="D48" s="23">
        <v>0</v>
      </c>
      <c r="E48" s="121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64">
        <f t="shared" si="4"/>
        <v>0</v>
      </c>
    </row>
    <row r="49" spans="1:17" ht="20.100000000000001" customHeight="1" x14ac:dyDescent="0.25">
      <c r="A49" s="8"/>
      <c r="B49" s="21" t="s">
        <v>53</v>
      </c>
      <c r="C49" s="119">
        <v>0</v>
      </c>
      <c r="D49" s="22"/>
      <c r="E49" s="121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64">
        <f t="shared" si="4"/>
        <v>0</v>
      </c>
    </row>
    <row r="50" spans="1:17" ht="20.100000000000001" customHeight="1" x14ac:dyDescent="0.25">
      <c r="A50" s="8"/>
      <c r="B50" s="21" t="s">
        <v>54</v>
      </c>
      <c r="C50" s="119"/>
      <c r="D50" s="22"/>
      <c r="E50" s="121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64">
        <f t="shared" si="4"/>
        <v>0</v>
      </c>
    </row>
    <row r="51" spans="1:17" ht="20.100000000000001" customHeight="1" x14ac:dyDescent="0.25">
      <c r="A51" s="8"/>
      <c r="B51" s="28" t="s">
        <v>28</v>
      </c>
      <c r="C51" s="124">
        <f t="shared" ref="C51:P51" si="9">C52+C53+C54+C55+C56+C57+C58+C59+C60</f>
        <v>0</v>
      </c>
      <c r="D51" s="124">
        <f t="shared" si="9"/>
        <v>0</v>
      </c>
      <c r="E51" s="124">
        <f t="shared" si="9"/>
        <v>0</v>
      </c>
      <c r="F51" s="124">
        <f t="shared" si="9"/>
        <v>0</v>
      </c>
      <c r="G51" s="124">
        <f t="shared" si="9"/>
        <v>0</v>
      </c>
      <c r="H51" s="124">
        <f t="shared" si="9"/>
        <v>0</v>
      </c>
      <c r="I51" s="124">
        <f t="shared" si="9"/>
        <v>0</v>
      </c>
      <c r="J51" s="124">
        <f t="shared" si="9"/>
        <v>0</v>
      </c>
      <c r="K51" s="124">
        <f t="shared" si="9"/>
        <v>0</v>
      </c>
      <c r="L51" s="124">
        <f t="shared" si="9"/>
        <v>0</v>
      </c>
      <c r="M51" s="124">
        <f t="shared" si="9"/>
        <v>0</v>
      </c>
      <c r="N51" s="124">
        <f t="shared" si="9"/>
        <v>0</v>
      </c>
      <c r="O51" s="124">
        <f t="shared" si="9"/>
        <v>0</v>
      </c>
      <c r="P51" s="124">
        <f t="shared" si="9"/>
        <v>0</v>
      </c>
      <c r="Q51" s="131">
        <f t="shared" si="4"/>
        <v>0</v>
      </c>
    </row>
    <row r="52" spans="1:17" ht="20.100000000000001" customHeight="1" x14ac:dyDescent="0.25">
      <c r="A52" s="8"/>
      <c r="B52" s="21" t="s">
        <v>29</v>
      </c>
      <c r="C52" s="120">
        <v>0</v>
      </c>
      <c r="D52" s="23">
        <v>0</v>
      </c>
      <c r="E52" s="120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64">
        <f t="shared" si="4"/>
        <v>0</v>
      </c>
    </row>
    <row r="53" spans="1:17" ht="20.100000000000001" customHeight="1" x14ac:dyDescent="0.25">
      <c r="A53" s="8"/>
      <c r="B53" s="21" t="s">
        <v>30</v>
      </c>
      <c r="C53" s="120">
        <v>0</v>
      </c>
      <c r="D53" s="23">
        <v>0</v>
      </c>
      <c r="E53" s="120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64">
        <f t="shared" si="4"/>
        <v>0</v>
      </c>
    </row>
    <row r="54" spans="1:17" ht="20.100000000000001" customHeight="1" x14ac:dyDescent="0.25">
      <c r="A54" s="8"/>
      <c r="B54" s="21" t="s">
        <v>31</v>
      </c>
      <c r="C54" s="119">
        <v>0</v>
      </c>
      <c r="D54" s="22">
        <v>0</v>
      </c>
      <c r="E54" s="119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64">
        <f t="shared" si="4"/>
        <v>0</v>
      </c>
    </row>
    <row r="55" spans="1:17" ht="20.100000000000001" customHeight="1" x14ac:dyDescent="0.25">
      <c r="A55" s="8"/>
      <c r="B55" s="21" t="s">
        <v>32</v>
      </c>
      <c r="C55" s="119">
        <v>0</v>
      </c>
      <c r="D55" s="22">
        <v>0</v>
      </c>
      <c r="E55" s="119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64">
        <f t="shared" si="4"/>
        <v>0</v>
      </c>
    </row>
    <row r="56" spans="1:17" ht="20.100000000000001" customHeight="1" x14ac:dyDescent="0.25">
      <c r="A56" s="8"/>
      <c r="B56" s="21" t="s">
        <v>33</v>
      </c>
      <c r="C56" s="120">
        <v>0</v>
      </c>
      <c r="D56" s="23">
        <v>0</v>
      </c>
      <c r="E56" s="120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64">
        <f t="shared" si="4"/>
        <v>0</v>
      </c>
    </row>
    <row r="57" spans="1:17" ht="20.100000000000001" customHeight="1" x14ac:dyDescent="0.25">
      <c r="A57" s="8"/>
      <c r="B57" s="21" t="s">
        <v>55</v>
      </c>
      <c r="C57" s="119">
        <v>0</v>
      </c>
      <c r="D57" s="22">
        <v>0</v>
      </c>
      <c r="E57" s="119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64">
        <f t="shared" si="4"/>
        <v>0</v>
      </c>
    </row>
    <row r="58" spans="1:17" ht="20.100000000000001" customHeight="1" x14ac:dyDescent="0.25">
      <c r="A58" s="8"/>
      <c r="B58" s="21" t="s">
        <v>56</v>
      </c>
      <c r="C58" s="119">
        <v>0</v>
      </c>
      <c r="D58" s="22">
        <v>0</v>
      </c>
      <c r="E58" s="119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64">
        <f t="shared" si="4"/>
        <v>0</v>
      </c>
    </row>
    <row r="59" spans="1:17" ht="20.100000000000001" customHeight="1" x14ac:dyDescent="0.25">
      <c r="A59" s="8"/>
      <c r="B59" s="21" t="s">
        <v>34</v>
      </c>
      <c r="C59" s="119">
        <v>0</v>
      </c>
      <c r="D59" s="22">
        <v>0</v>
      </c>
      <c r="E59" s="119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64">
        <f t="shared" si="4"/>
        <v>0</v>
      </c>
    </row>
    <row r="60" spans="1:17" ht="20.100000000000001" customHeight="1" x14ac:dyDescent="0.25">
      <c r="A60" s="8"/>
      <c r="B60" s="21" t="s">
        <v>57</v>
      </c>
      <c r="C60" s="119">
        <v>0</v>
      </c>
      <c r="D60" s="22">
        <v>0</v>
      </c>
      <c r="E60" s="119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64">
        <f t="shared" si="4"/>
        <v>0</v>
      </c>
    </row>
    <row r="61" spans="1:17" ht="20.100000000000001" customHeight="1" x14ac:dyDescent="0.25">
      <c r="A61" s="8"/>
      <c r="B61" s="25" t="s">
        <v>58</v>
      </c>
      <c r="C61" s="123">
        <f>C62+C63+C65+C64</f>
        <v>14420000</v>
      </c>
      <c r="D61" s="123">
        <f t="shared" ref="D61:P61" si="10">D62+D63+D65+D64</f>
        <v>0</v>
      </c>
      <c r="E61" s="123">
        <f t="shared" si="10"/>
        <v>0</v>
      </c>
      <c r="F61" s="123">
        <f t="shared" si="10"/>
        <v>0</v>
      </c>
      <c r="G61" s="123">
        <f t="shared" si="10"/>
        <v>0</v>
      </c>
      <c r="H61" s="123">
        <f t="shared" si="10"/>
        <v>0</v>
      </c>
      <c r="I61" s="123">
        <f t="shared" si="10"/>
        <v>0</v>
      </c>
      <c r="J61" s="123">
        <f t="shared" si="10"/>
        <v>0</v>
      </c>
      <c r="K61" s="123">
        <f t="shared" si="10"/>
        <v>0</v>
      </c>
      <c r="L61" s="123">
        <f t="shared" si="10"/>
        <v>0</v>
      </c>
      <c r="M61" s="123">
        <f t="shared" si="10"/>
        <v>0</v>
      </c>
      <c r="N61" s="123">
        <f t="shared" si="10"/>
        <v>0</v>
      </c>
      <c r="O61" s="123">
        <f t="shared" si="10"/>
        <v>0</v>
      </c>
      <c r="P61" s="123">
        <f t="shared" si="10"/>
        <v>0</v>
      </c>
      <c r="Q61" s="131">
        <f t="shared" si="4"/>
        <v>0</v>
      </c>
    </row>
    <row r="62" spans="1:17" ht="20.100000000000001" customHeight="1" x14ac:dyDescent="0.25">
      <c r="A62" s="8"/>
      <c r="B62" s="21" t="s">
        <v>59</v>
      </c>
      <c r="C62" s="119">
        <v>14420000</v>
      </c>
      <c r="D62" s="22">
        <v>0</v>
      </c>
      <c r="E62" s="119">
        <v>0</v>
      </c>
      <c r="F62" s="23">
        <v>0</v>
      </c>
      <c r="G62" s="22"/>
      <c r="H62" s="23">
        <v>0</v>
      </c>
      <c r="I62" s="23">
        <v>0</v>
      </c>
      <c r="J62" s="23">
        <v>0</v>
      </c>
      <c r="K62" s="23"/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64">
        <f t="shared" si="4"/>
        <v>0</v>
      </c>
    </row>
    <row r="63" spans="1:17" ht="20.100000000000001" customHeight="1" x14ac:dyDescent="0.25">
      <c r="A63" s="8"/>
      <c r="B63" s="21" t="s">
        <v>60</v>
      </c>
      <c r="C63" s="119">
        <v>0</v>
      </c>
      <c r="D63" s="22">
        <v>0</v>
      </c>
      <c r="E63" s="119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0</v>
      </c>
      <c r="P63" s="23">
        <v>0</v>
      </c>
      <c r="Q63" s="64">
        <f t="shared" si="4"/>
        <v>0</v>
      </c>
    </row>
    <row r="64" spans="1:17" ht="20.100000000000001" customHeight="1" x14ac:dyDescent="0.25">
      <c r="A64" s="8"/>
      <c r="B64" s="21" t="s">
        <v>61</v>
      </c>
      <c r="C64" s="119">
        <v>0</v>
      </c>
      <c r="D64" s="22">
        <v>0</v>
      </c>
      <c r="E64" s="119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64">
        <f t="shared" si="4"/>
        <v>0</v>
      </c>
    </row>
    <row r="65" spans="1:17" ht="31.5" customHeight="1" x14ac:dyDescent="0.25">
      <c r="A65" s="8"/>
      <c r="B65" s="21" t="s">
        <v>62</v>
      </c>
      <c r="C65" s="119">
        <v>0</v>
      </c>
      <c r="D65" s="23">
        <v>0</v>
      </c>
      <c r="E65" s="120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64">
        <f t="shared" si="4"/>
        <v>0</v>
      </c>
    </row>
    <row r="66" spans="1:17" ht="30" customHeight="1" x14ac:dyDescent="0.25">
      <c r="A66" s="8"/>
      <c r="B66" s="25" t="s">
        <v>63</v>
      </c>
      <c r="C66" s="123">
        <f>+C67+C68</f>
        <v>0</v>
      </c>
      <c r="D66" s="123">
        <f t="shared" ref="D66:P66" si="11">+D67+D68</f>
        <v>0</v>
      </c>
      <c r="E66" s="123">
        <f t="shared" si="11"/>
        <v>0</v>
      </c>
      <c r="F66" s="123">
        <f t="shared" si="11"/>
        <v>0</v>
      </c>
      <c r="G66" s="123">
        <f t="shared" si="11"/>
        <v>0</v>
      </c>
      <c r="H66" s="123">
        <f t="shared" si="11"/>
        <v>0</v>
      </c>
      <c r="I66" s="123">
        <f t="shared" si="11"/>
        <v>0</v>
      </c>
      <c r="J66" s="123">
        <f t="shared" si="11"/>
        <v>0</v>
      </c>
      <c r="K66" s="123">
        <f t="shared" si="11"/>
        <v>0</v>
      </c>
      <c r="L66" s="123">
        <f t="shared" si="11"/>
        <v>0</v>
      </c>
      <c r="M66" s="123">
        <f t="shared" si="11"/>
        <v>0</v>
      </c>
      <c r="N66" s="123">
        <f t="shared" si="11"/>
        <v>0</v>
      </c>
      <c r="O66" s="123">
        <f t="shared" si="11"/>
        <v>0</v>
      </c>
      <c r="P66" s="123">
        <f t="shared" si="11"/>
        <v>0</v>
      </c>
      <c r="Q66" s="131">
        <f t="shared" si="4"/>
        <v>0</v>
      </c>
    </row>
    <row r="67" spans="1:17" ht="20.100000000000001" customHeight="1" x14ac:dyDescent="0.25">
      <c r="A67" s="8"/>
      <c r="B67" s="21" t="s">
        <v>64</v>
      </c>
      <c r="C67" s="119">
        <v>0</v>
      </c>
      <c r="D67" s="23">
        <v>0</v>
      </c>
      <c r="E67" s="120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64">
        <f t="shared" si="4"/>
        <v>0</v>
      </c>
    </row>
    <row r="68" spans="1:17" ht="29.25" customHeight="1" x14ac:dyDescent="0.25">
      <c r="A68" s="8"/>
      <c r="B68" s="21" t="s">
        <v>65</v>
      </c>
      <c r="C68" s="119">
        <v>0</v>
      </c>
      <c r="D68" s="23">
        <v>0</v>
      </c>
      <c r="E68" s="120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64">
        <f t="shared" si="4"/>
        <v>0</v>
      </c>
    </row>
    <row r="69" spans="1:17" ht="20.100000000000001" customHeight="1" x14ac:dyDescent="0.25">
      <c r="A69" s="8"/>
      <c r="B69" s="25" t="s">
        <v>66</v>
      </c>
      <c r="C69" s="123">
        <f>C72+C71+C70</f>
        <v>0</v>
      </c>
      <c r="D69" s="123">
        <f t="shared" ref="D69:P69" si="12">D72+D71+D70</f>
        <v>0</v>
      </c>
      <c r="E69" s="123">
        <f t="shared" si="12"/>
        <v>0</v>
      </c>
      <c r="F69" s="123">
        <f t="shared" si="12"/>
        <v>0</v>
      </c>
      <c r="G69" s="123">
        <f t="shared" si="12"/>
        <v>0</v>
      </c>
      <c r="H69" s="123">
        <f t="shared" si="12"/>
        <v>0</v>
      </c>
      <c r="I69" s="123">
        <f t="shared" si="12"/>
        <v>0</v>
      </c>
      <c r="J69" s="123">
        <f t="shared" si="12"/>
        <v>0</v>
      </c>
      <c r="K69" s="123">
        <f t="shared" si="12"/>
        <v>0</v>
      </c>
      <c r="L69" s="123">
        <f t="shared" si="12"/>
        <v>0</v>
      </c>
      <c r="M69" s="123">
        <f t="shared" si="12"/>
        <v>0</v>
      </c>
      <c r="N69" s="123">
        <f t="shared" si="12"/>
        <v>0</v>
      </c>
      <c r="O69" s="123">
        <f t="shared" si="12"/>
        <v>0</v>
      </c>
      <c r="P69" s="123">
        <f t="shared" si="12"/>
        <v>0</v>
      </c>
      <c r="Q69" s="131">
        <f t="shared" si="4"/>
        <v>0</v>
      </c>
    </row>
    <row r="70" spans="1:17" ht="20.100000000000001" customHeight="1" x14ac:dyDescent="0.25">
      <c r="A70" s="8"/>
      <c r="B70" s="21" t="s">
        <v>67</v>
      </c>
      <c r="C70" s="119">
        <v>0</v>
      </c>
      <c r="D70" s="23">
        <v>0</v>
      </c>
      <c r="E70" s="120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64">
        <f t="shared" si="4"/>
        <v>0</v>
      </c>
    </row>
    <row r="71" spans="1:17" ht="20.100000000000001" customHeight="1" x14ac:dyDescent="0.25">
      <c r="A71" s="8"/>
      <c r="B71" s="21" t="s">
        <v>68</v>
      </c>
      <c r="C71" s="119">
        <v>0</v>
      </c>
      <c r="D71" s="23">
        <v>0</v>
      </c>
      <c r="E71" s="120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64">
        <f t="shared" si="4"/>
        <v>0</v>
      </c>
    </row>
    <row r="72" spans="1:17" ht="33.75" customHeight="1" x14ac:dyDescent="0.25">
      <c r="A72" s="8"/>
      <c r="B72" s="21" t="s">
        <v>69</v>
      </c>
      <c r="C72" s="119">
        <v>0</v>
      </c>
      <c r="D72" s="23">
        <v>0</v>
      </c>
      <c r="E72" s="120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64">
        <f t="shared" si="4"/>
        <v>0</v>
      </c>
    </row>
    <row r="73" spans="1:17" ht="20.100000000000001" customHeight="1" x14ac:dyDescent="0.25">
      <c r="A73" s="8"/>
      <c r="B73" s="29" t="s">
        <v>35</v>
      </c>
      <c r="C73" s="125">
        <f>C9+C15+C25+C35+C43+C51+C61+C66+C69</f>
        <v>345288000</v>
      </c>
      <c r="D73" s="125">
        <f t="shared" ref="D73:P73" si="13">D9+D15+D25+D35+D43+D51+D61+D66+D69</f>
        <v>0</v>
      </c>
      <c r="E73" s="125">
        <f t="shared" si="13"/>
        <v>26369428.280000001</v>
      </c>
      <c r="F73" s="125">
        <f t="shared" si="13"/>
        <v>0</v>
      </c>
      <c r="G73" s="125">
        <f t="shared" si="13"/>
        <v>0</v>
      </c>
      <c r="H73" s="125">
        <f t="shared" si="13"/>
        <v>0</v>
      </c>
      <c r="I73" s="125">
        <f t="shared" si="13"/>
        <v>0</v>
      </c>
      <c r="J73" s="125">
        <f t="shared" si="13"/>
        <v>0</v>
      </c>
      <c r="K73" s="125">
        <f t="shared" si="13"/>
        <v>0</v>
      </c>
      <c r="L73" s="125">
        <f t="shared" si="13"/>
        <v>0</v>
      </c>
      <c r="M73" s="125">
        <f t="shared" si="13"/>
        <v>0</v>
      </c>
      <c r="N73" s="125">
        <f t="shared" si="13"/>
        <v>0</v>
      </c>
      <c r="O73" s="125">
        <f t="shared" si="13"/>
        <v>0</v>
      </c>
      <c r="P73" s="125">
        <f t="shared" si="13"/>
        <v>0</v>
      </c>
      <c r="Q73" s="131">
        <f t="shared" ref="Q73:Q85" si="14">+E73+F73+G73+H73+I73+J73+K73+L73+M73+N73+O73+P73</f>
        <v>26369428.280000001</v>
      </c>
    </row>
    <row r="74" spans="1:17" ht="20.100000000000001" customHeight="1" x14ac:dyDescent="0.3">
      <c r="A74" s="8"/>
      <c r="B74" s="25" t="s">
        <v>70</v>
      </c>
      <c r="C74" s="98">
        <f>+C75+C78+C81</f>
        <v>0</v>
      </c>
      <c r="D74" s="98">
        <f t="shared" ref="D74:P74" si="15">+D75+D78+D81</f>
        <v>0</v>
      </c>
      <c r="E74" s="98">
        <f t="shared" si="15"/>
        <v>0</v>
      </c>
      <c r="F74" s="98">
        <f t="shared" si="15"/>
        <v>0</v>
      </c>
      <c r="G74" s="98">
        <f t="shared" si="15"/>
        <v>0</v>
      </c>
      <c r="H74" s="98">
        <f t="shared" si="15"/>
        <v>0</v>
      </c>
      <c r="I74" s="98">
        <f t="shared" si="15"/>
        <v>0</v>
      </c>
      <c r="J74" s="98">
        <f t="shared" si="15"/>
        <v>0</v>
      </c>
      <c r="K74" s="98">
        <f t="shared" si="15"/>
        <v>0</v>
      </c>
      <c r="L74" s="98">
        <f t="shared" si="15"/>
        <v>0</v>
      </c>
      <c r="M74" s="98">
        <f t="shared" si="15"/>
        <v>0</v>
      </c>
      <c r="N74" s="98">
        <f t="shared" si="15"/>
        <v>0</v>
      </c>
      <c r="O74" s="98">
        <f t="shared" si="15"/>
        <v>0</v>
      </c>
      <c r="P74" s="98">
        <f t="shared" si="15"/>
        <v>0</v>
      </c>
      <c r="Q74" s="131">
        <f t="shared" si="14"/>
        <v>0</v>
      </c>
    </row>
    <row r="75" spans="1:17" ht="20.100000000000001" customHeight="1" x14ac:dyDescent="0.25">
      <c r="A75" s="8"/>
      <c r="B75" s="25" t="s">
        <v>71</v>
      </c>
      <c r="C75" s="79">
        <f>+C76+C77</f>
        <v>0</v>
      </c>
      <c r="D75" s="79">
        <f t="shared" ref="D75:P75" si="16">+D76+D77</f>
        <v>0</v>
      </c>
      <c r="E75" s="79">
        <f t="shared" si="16"/>
        <v>0</v>
      </c>
      <c r="F75" s="79">
        <f t="shared" si="16"/>
        <v>0</v>
      </c>
      <c r="G75" s="79">
        <f t="shared" si="16"/>
        <v>0</v>
      </c>
      <c r="H75" s="79">
        <f t="shared" si="16"/>
        <v>0</v>
      </c>
      <c r="I75" s="79">
        <f t="shared" si="16"/>
        <v>0</v>
      </c>
      <c r="J75" s="79">
        <f t="shared" si="16"/>
        <v>0</v>
      </c>
      <c r="K75" s="79">
        <f t="shared" si="16"/>
        <v>0</v>
      </c>
      <c r="L75" s="79">
        <f t="shared" si="16"/>
        <v>0</v>
      </c>
      <c r="M75" s="79">
        <f t="shared" si="16"/>
        <v>0</v>
      </c>
      <c r="N75" s="79">
        <f t="shared" si="16"/>
        <v>0</v>
      </c>
      <c r="O75" s="79">
        <f t="shared" si="16"/>
        <v>0</v>
      </c>
      <c r="P75" s="79">
        <f t="shared" si="16"/>
        <v>0</v>
      </c>
      <c r="Q75" s="131">
        <f t="shared" si="14"/>
        <v>0</v>
      </c>
    </row>
    <row r="76" spans="1:17" ht="20.100000000000001" customHeight="1" x14ac:dyDescent="0.25">
      <c r="A76" s="8"/>
      <c r="B76" s="21" t="s">
        <v>72</v>
      </c>
      <c r="C76" s="119">
        <v>0</v>
      </c>
      <c r="D76" s="23">
        <v>0</v>
      </c>
      <c r="E76" s="120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64">
        <f t="shared" si="14"/>
        <v>0</v>
      </c>
    </row>
    <row r="77" spans="1:17" ht="20.100000000000001" customHeight="1" x14ac:dyDescent="0.25">
      <c r="A77" s="8"/>
      <c r="B77" s="21" t="s">
        <v>73</v>
      </c>
      <c r="C77" s="119">
        <v>0</v>
      </c>
      <c r="D77" s="23">
        <v>0</v>
      </c>
      <c r="E77" s="120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  <c r="Q77" s="64">
        <f t="shared" si="14"/>
        <v>0</v>
      </c>
    </row>
    <row r="78" spans="1:17" ht="20.100000000000001" customHeight="1" x14ac:dyDescent="0.25">
      <c r="A78" s="8"/>
      <c r="B78" s="25" t="s">
        <v>74</v>
      </c>
      <c r="C78" s="79">
        <f>+C79+C80</f>
        <v>0</v>
      </c>
      <c r="D78" s="79">
        <f t="shared" ref="D78:P78" si="17">+D79+D80</f>
        <v>0</v>
      </c>
      <c r="E78" s="79">
        <f t="shared" si="17"/>
        <v>0</v>
      </c>
      <c r="F78" s="79">
        <f t="shared" si="17"/>
        <v>0</v>
      </c>
      <c r="G78" s="79">
        <f t="shared" si="17"/>
        <v>0</v>
      </c>
      <c r="H78" s="79">
        <f t="shared" si="17"/>
        <v>0</v>
      </c>
      <c r="I78" s="79">
        <f t="shared" si="17"/>
        <v>0</v>
      </c>
      <c r="J78" s="79">
        <f t="shared" si="17"/>
        <v>0</v>
      </c>
      <c r="K78" s="79">
        <f t="shared" si="17"/>
        <v>0</v>
      </c>
      <c r="L78" s="79">
        <f t="shared" si="17"/>
        <v>0</v>
      </c>
      <c r="M78" s="79">
        <f t="shared" si="17"/>
        <v>0</v>
      </c>
      <c r="N78" s="79">
        <f t="shared" si="17"/>
        <v>0</v>
      </c>
      <c r="O78" s="79">
        <f t="shared" si="17"/>
        <v>0</v>
      </c>
      <c r="P78" s="79">
        <f t="shared" si="17"/>
        <v>0</v>
      </c>
      <c r="Q78" s="131">
        <f t="shared" si="14"/>
        <v>0</v>
      </c>
    </row>
    <row r="79" spans="1:17" ht="20.100000000000001" customHeight="1" x14ac:dyDescent="0.25">
      <c r="A79" s="8"/>
      <c r="B79" s="21" t="s">
        <v>75</v>
      </c>
      <c r="C79" s="119">
        <v>0</v>
      </c>
      <c r="D79" s="23">
        <v>0</v>
      </c>
      <c r="E79" s="120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64">
        <f t="shared" si="14"/>
        <v>0</v>
      </c>
    </row>
    <row r="80" spans="1:17" ht="20.100000000000001" customHeight="1" x14ac:dyDescent="0.25">
      <c r="A80" s="8"/>
      <c r="B80" s="21" t="s">
        <v>76</v>
      </c>
      <c r="C80" s="119">
        <v>0</v>
      </c>
      <c r="D80" s="23">
        <v>0</v>
      </c>
      <c r="E80" s="120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64">
        <f t="shared" si="14"/>
        <v>0</v>
      </c>
    </row>
    <row r="81" spans="1:17" ht="20.100000000000001" customHeight="1" x14ac:dyDescent="0.25">
      <c r="A81" s="8"/>
      <c r="B81" s="25" t="s">
        <v>77</v>
      </c>
      <c r="C81" s="79">
        <f>+C82</f>
        <v>0</v>
      </c>
      <c r="D81" s="79">
        <f t="shared" ref="D81:P81" si="18">+D82</f>
        <v>0</v>
      </c>
      <c r="E81" s="79">
        <f t="shared" si="18"/>
        <v>0</v>
      </c>
      <c r="F81" s="79">
        <f t="shared" si="18"/>
        <v>0</v>
      </c>
      <c r="G81" s="79">
        <f t="shared" si="18"/>
        <v>0</v>
      </c>
      <c r="H81" s="79">
        <f t="shared" si="18"/>
        <v>0</v>
      </c>
      <c r="I81" s="79">
        <f t="shared" si="18"/>
        <v>0</v>
      </c>
      <c r="J81" s="79">
        <f t="shared" si="18"/>
        <v>0</v>
      </c>
      <c r="K81" s="79">
        <f t="shared" si="18"/>
        <v>0</v>
      </c>
      <c r="L81" s="79">
        <f t="shared" si="18"/>
        <v>0</v>
      </c>
      <c r="M81" s="79">
        <f t="shared" si="18"/>
        <v>0</v>
      </c>
      <c r="N81" s="79">
        <f t="shared" si="18"/>
        <v>0</v>
      </c>
      <c r="O81" s="79">
        <f t="shared" si="18"/>
        <v>0</v>
      </c>
      <c r="P81" s="79">
        <f t="shared" si="18"/>
        <v>0</v>
      </c>
      <c r="Q81" s="131">
        <f t="shared" si="14"/>
        <v>0</v>
      </c>
    </row>
    <row r="82" spans="1:17" ht="20.100000000000001" customHeight="1" x14ac:dyDescent="0.25">
      <c r="A82" s="8"/>
      <c r="B82" s="21" t="s">
        <v>78</v>
      </c>
      <c r="C82" s="119">
        <v>0</v>
      </c>
      <c r="D82" s="23">
        <v>0</v>
      </c>
      <c r="E82" s="120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64">
        <f t="shared" si="14"/>
        <v>0</v>
      </c>
    </row>
    <row r="83" spans="1:17" ht="20.100000000000001" customHeight="1" x14ac:dyDescent="0.3">
      <c r="A83" s="8"/>
      <c r="B83" s="29" t="s">
        <v>79</v>
      </c>
      <c r="C83" s="98">
        <f t="shared" ref="C83:P83" si="19">+C75+C78+C81</f>
        <v>0</v>
      </c>
      <c r="D83" s="98">
        <f t="shared" si="19"/>
        <v>0</v>
      </c>
      <c r="E83" s="98">
        <f t="shared" si="19"/>
        <v>0</v>
      </c>
      <c r="F83" s="98">
        <f t="shared" si="19"/>
        <v>0</v>
      </c>
      <c r="G83" s="98">
        <f t="shared" si="19"/>
        <v>0</v>
      </c>
      <c r="H83" s="98">
        <f t="shared" si="19"/>
        <v>0</v>
      </c>
      <c r="I83" s="98">
        <f t="shared" si="19"/>
        <v>0</v>
      </c>
      <c r="J83" s="98">
        <f t="shared" si="19"/>
        <v>0</v>
      </c>
      <c r="K83" s="98">
        <f t="shared" si="19"/>
        <v>0</v>
      </c>
      <c r="L83" s="98">
        <f t="shared" si="19"/>
        <v>0</v>
      </c>
      <c r="M83" s="98">
        <f t="shared" si="19"/>
        <v>0</v>
      </c>
      <c r="N83" s="98">
        <f t="shared" si="19"/>
        <v>0</v>
      </c>
      <c r="O83" s="98">
        <f t="shared" si="19"/>
        <v>0</v>
      </c>
      <c r="P83" s="98">
        <f t="shared" si="19"/>
        <v>0</v>
      </c>
      <c r="Q83" s="131">
        <f t="shared" si="14"/>
        <v>0</v>
      </c>
    </row>
    <row r="84" spans="1:17" ht="20.100000000000001" customHeight="1" x14ac:dyDescent="0.25">
      <c r="A84" s="8"/>
      <c r="C84" s="126"/>
      <c r="D84" s="32"/>
      <c r="E84" s="126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64">
        <f t="shared" si="14"/>
        <v>0</v>
      </c>
    </row>
    <row r="85" spans="1:17" ht="15" customHeight="1" x14ac:dyDescent="0.25">
      <c r="A85" s="8"/>
      <c r="B85" s="33" t="s">
        <v>80</v>
      </c>
      <c r="C85" s="127">
        <f t="shared" ref="C85:P85" si="20">C73+C83</f>
        <v>345288000</v>
      </c>
      <c r="D85" s="127">
        <f t="shared" si="20"/>
        <v>0</v>
      </c>
      <c r="E85" s="127">
        <f t="shared" si="20"/>
        <v>26369428.280000001</v>
      </c>
      <c r="F85" s="127">
        <f t="shared" si="20"/>
        <v>0</v>
      </c>
      <c r="G85" s="127">
        <f t="shared" si="20"/>
        <v>0</v>
      </c>
      <c r="H85" s="127">
        <f t="shared" si="20"/>
        <v>0</v>
      </c>
      <c r="I85" s="127">
        <f t="shared" si="20"/>
        <v>0</v>
      </c>
      <c r="J85" s="127">
        <f t="shared" si="20"/>
        <v>0</v>
      </c>
      <c r="K85" s="127">
        <f t="shared" si="20"/>
        <v>0</v>
      </c>
      <c r="L85" s="127">
        <f t="shared" si="20"/>
        <v>0</v>
      </c>
      <c r="M85" s="127">
        <f t="shared" si="20"/>
        <v>0</v>
      </c>
      <c r="N85" s="127">
        <f t="shared" si="20"/>
        <v>0</v>
      </c>
      <c r="O85" s="127">
        <f t="shared" si="20"/>
        <v>0</v>
      </c>
      <c r="P85" s="127">
        <f t="shared" si="20"/>
        <v>0</v>
      </c>
      <c r="Q85" s="133">
        <f t="shared" si="14"/>
        <v>26369428.280000001</v>
      </c>
    </row>
    <row r="86" spans="1:17" ht="18.75" x14ac:dyDescent="0.25">
      <c r="B86" s="56" t="s">
        <v>92</v>
      </c>
      <c r="C86" s="96"/>
      <c r="D86" s="95"/>
      <c r="E86" s="95"/>
      <c r="F86" s="97"/>
      <c r="G86" s="95"/>
      <c r="O86" s="35"/>
    </row>
    <row r="87" spans="1:17" s="31" customFormat="1" ht="18.75" x14ac:dyDescent="0.25">
      <c r="A87"/>
      <c r="B87" s="56" t="s">
        <v>127</v>
      </c>
      <c r="C87" s="36"/>
      <c r="F87" s="39"/>
      <c r="Q87" s="37"/>
    </row>
    <row r="88" spans="1:17" s="31" customFormat="1" ht="18.75" x14ac:dyDescent="0.25">
      <c r="A88"/>
      <c r="B88" s="56" t="s">
        <v>126</v>
      </c>
      <c r="C88" s="38"/>
      <c r="F88" s="39"/>
      <c r="O88" s="35"/>
      <c r="Q88" s="37"/>
    </row>
    <row r="89" spans="1:17" s="31" customFormat="1" x14ac:dyDescent="0.25">
      <c r="A89"/>
      <c r="F89" s="39"/>
      <c r="O89" s="35"/>
      <c r="Q89" s="37"/>
    </row>
    <row r="90" spans="1:17" s="31" customFormat="1" x14ac:dyDescent="0.25">
      <c r="A90"/>
      <c r="F90" s="39"/>
      <c r="O90" s="35"/>
      <c r="Q90" s="37"/>
    </row>
    <row r="91" spans="1:17" s="31" customFormat="1" x14ac:dyDescent="0.25">
      <c r="A91"/>
      <c r="F91" s="39"/>
      <c r="O91" s="35"/>
      <c r="Q91" s="37"/>
    </row>
    <row r="93" spans="1:17" s="31" customFormat="1" x14ac:dyDescent="0.25">
      <c r="A93"/>
      <c r="F93" s="39"/>
      <c r="O93" s="35"/>
      <c r="Q93" s="37"/>
    </row>
    <row r="97" spans="1:17" s="31" customFormat="1" x14ac:dyDescent="0.25">
      <c r="A97"/>
      <c r="F97" s="39"/>
      <c r="O97" s="35"/>
      <c r="Q97" s="37"/>
    </row>
    <row r="98" spans="1:17" s="31" customFormat="1" x14ac:dyDescent="0.25">
      <c r="A98"/>
      <c r="F98" s="39"/>
      <c r="O98" s="35"/>
      <c r="Q98" s="37"/>
    </row>
    <row r="100" spans="1:17" s="31" customFormat="1" x14ac:dyDescent="0.25">
      <c r="A100"/>
      <c r="F100" s="39"/>
      <c r="O100" s="35"/>
      <c r="Q100" s="37"/>
    </row>
    <row r="102" spans="1:17" s="31" customFormat="1" x14ac:dyDescent="0.25">
      <c r="A102"/>
      <c r="F102" s="39"/>
      <c r="O102" s="35"/>
      <c r="Q102" s="37"/>
    </row>
    <row r="106" spans="1:17" s="31" customFormat="1" x14ac:dyDescent="0.25">
      <c r="A106"/>
      <c r="F106" s="39"/>
      <c r="I106" s="31">
        <v>8</v>
      </c>
      <c r="Q106" s="37"/>
    </row>
    <row r="109" spans="1:17" ht="18" x14ac:dyDescent="0.25">
      <c r="E109" s="94"/>
    </row>
  </sheetData>
  <mergeCells count="6">
    <mergeCell ref="B6:Q6"/>
    <mergeCell ref="B1:Q1"/>
    <mergeCell ref="B2:Q2"/>
    <mergeCell ref="B3:Q3"/>
    <mergeCell ref="B4:Q4"/>
    <mergeCell ref="B5:Q5"/>
  </mergeCells>
  <printOptions horizontalCentered="1"/>
  <pageMargins left="0.17" right="0.17" top="0.17" bottom="0.4" header="0.16" footer="0.31496062992126"/>
  <pageSetup paperSize="5" scale="47" fitToHeight="0" orientation="landscape" r:id="rId1"/>
  <headerFooter differentOddEven="1">
    <oddHeader xml:space="preserve">&amp;C&amp;"Arial,Normal"&amp;12 </oddHeader>
    <evenFooter>&amp;L&amp;16Elayne Martinez
Encargada de Ejecucion Presupuestaria
&amp;C&amp;16Juan Carlos Tejada
Director Administrativo y Financiero&amp;R&amp;16Aura Celeste Fernández R.
Gerente General</evenFooter>
    <firstFooter>&amp;LAna Patricia Fernandez
Encargada de Ejecucion Presupuestaria&amp;CMelissa Cabrera
Directora Financiera&amp;RDr. Edward Guzman P.
Gerente General</firstFooter>
  </headerFooter>
  <rowBreaks count="1" manualBreakCount="1">
    <brk id="67" min="1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45b385df44ebccf24070ec01a328a9b9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43d23c9ecdf1e9866e111e35e07fb52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83101E70-7D48-4289-9D41-CF7AAFF4D0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D5C54E-982C-42FE-8C9A-2A097E13735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BE477A-20A7-4638-888D-EF7ACEB5B283}">
  <ds:schemaRefs>
    <ds:schemaRef ds:uri="http://purl.org/dc/dcmitype/"/>
    <ds:schemaRef ds:uri="http://purl.org/dc/terms/"/>
    <ds:schemaRef ds:uri="http://schemas.microsoft.com/office/infopath/2007/PartnerControls"/>
    <ds:schemaRef ds:uri="8dedfef6-c5ba-4a3e-af87-6a55fe944720"/>
    <ds:schemaRef ds:uri="da0356f3-83b3-42db-a4ea-d0e11b8bbdec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P1 Presupuesto Aprobado</vt:lpstr>
      <vt:lpstr>P2 Presupuesto Aprob-Ejec.</vt:lpstr>
      <vt:lpstr>P3 Presupuesto Ejecutado</vt:lpstr>
      <vt:lpstr>'P1 Presupuesto Aprobado'!Área_de_impresión</vt:lpstr>
      <vt:lpstr>'P2 Presupuesto Aprob-Ejec.'!Área_de_impresión</vt:lpstr>
      <vt:lpstr>'P3 Presupuesto Ejecutado'!Área_de_impresión</vt:lpstr>
      <vt:lpstr>'P2 Presupuesto Aprob-Ejec.'!Títulos_a_imprimir</vt:lpstr>
      <vt:lpstr>'P3 Presupuesto Ejecutado'!Títulos_a_imprimir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Nelson Mateo</cp:lastModifiedBy>
  <cp:lastPrinted>2026-02-06T12:37:17Z</cp:lastPrinted>
  <dcterms:created xsi:type="dcterms:W3CDTF">2018-04-17T18:57:16Z</dcterms:created>
  <dcterms:modified xsi:type="dcterms:W3CDTF">2026-02-06T13:07:02Z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