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cnssgobdo-my.sharepoint.com/personal/nelson_mateo_cnss_gob_do/Documents/Desktop/Depto Presupuesto/2026/Informes/Presupuesto/Entregables OAI/062026/"/>
    </mc:Choice>
  </mc:AlternateContent>
  <bookViews>
    <workbookView xWindow="0" yWindow="0" windowWidth="16890" windowHeight="7305" activeTab="1"/>
  </bookViews>
  <sheets>
    <sheet name="P1 Presupuesto Aprobado" sheetId="2" r:id="rId1"/>
    <sheet name="P2 Presupuesto Aprob-Ejec." sheetId="3" r:id="rId2"/>
    <sheet name="P3 Presupuesto Ejecutado" sheetId="7" r:id="rId3"/>
  </sheets>
  <definedNames>
    <definedName name="_xlnm.Print_Area" localSheetId="0">'P1 Presupuesto Aprobado'!$A$1:$C$100</definedName>
    <definedName name="_xlnm.Print_Area" localSheetId="1">'P2 Presupuesto Aprob-Ejec.'!$B$1:$Q$112</definedName>
    <definedName name="_xlnm.Print_Titles" localSheetId="1">'P2 Presupuesto Aprob-Ejec.'!$3:$9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7" l="1"/>
  <c r="H15" i="7"/>
  <c r="H9" i="7"/>
  <c r="H8" i="7"/>
  <c r="D23" i="3" l="1"/>
  <c r="F11" i="3" l="1"/>
  <c r="D71" i="3" l="1"/>
  <c r="D68" i="3" s="1"/>
  <c r="D63" i="3"/>
  <c r="D53" i="3"/>
  <c r="D45" i="3"/>
  <c r="D37" i="3"/>
  <c r="D27" i="3"/>
  <c r="D17" i="3"/>
  <c r="D11" i="3"/>
  <c r="C69" i="2"/>
  <c r="C66" i="2"/>
  <c r="C61" i="2"/>
  <c r="C51" i="2"/>
  <c r="C43" i="2"/>
  <c r="C35" i="2"/>
  <c r="C25" i="2"/>
  <c r="C21" i="2"/>
  <c r="C15" i="2" s="1"/>
  <c r="C9" i="2"/>
  <c r="D10" i="3" l="1"/>
  <c r="D75" i="3" s="1"/>
  <c r="D87" i="3" s="1"/>
  <c r="C8" i="2"/>
  <c r="C73" i="2" s="1"/>
  <c r="C85" i="2" s="1"/>
  <c r="Q16" i="7"/>
  <c r="Q17" i="7"/>
  <c r="Q18" i="7"/>
  <c r="Q19" i="7"/>
  <c r="Q20" i="7"/>
  <c r="Q21" i="7"/>
  <c r="Q22" i="7"/>
  <c r="Q23" i="7"/>
  <c r="Q24" i="7"/>
  <c r="Q26" i="7"/>
  <c r="Q27" i="7"/>
  <c r="Q28" i="7"/>
  <c r="Q29" i="7"/>
  <c r="Q30" i="7"/>
  <c r="Q31" i="7"/>
  <c r="Q32" i="7"/>
  <c r="Q33" i="7"/>
  <c r="Q34" i="7"/>
  <c r="Q36" i="7"/>
  <c r="Q37" i="7"/>
  <c r="Q38" i="7"/>
  <c r="Q39" i="7"/>
  <c r="Q40" i="7"/>
  <c r="Q41" i="7"/>
  <c r="Q42" i="7"/>
  <c r="Q44" i="7"/>
  <c r="Q45" i="7"/>
  <c r="Q46" i="7"/>
  <c r="Q47" i="7"/>
  <c r="Q48" i="7"/>
  <c r="Q49" i="7"/>
  <c r="Q50" i="7"/>
  <c r="Q53" i="7"/>
  <c r="Q54" i="7"/>
  <c r="Q55" i="7"/>
  <c r="Q56" i="7"/>
  <c r="Q57" i="7"/>
  <c r="Q58" i="7"/>
  <c r="Q59" i="7"/>
  <c r="Q60" i="7"/>
  <c r="Q61" i="7"/>
  <c r="Q63" i="7"/>
  <c r="Q64" i="7"/>
  <c r="Q65" i="7"/>
  <c r="Q66" i="7"/>
  <c r="Q68" i="7"/>
  <c r="Q69" i="7"/>
  <c r="Q71" i="7"/>
  <c r="Q72" i="7"/>
  <c r="Q73" i="7"/>
  <c r="Q77" i="7"/>
  <c r="Q78" i="7"/>
  <c r="Q80" i="7"/>
  <c r="Q81" i="7"/>
  <c r="Q83" i="7"/>
  <c r="B85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C67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D25" i="7"/>
  <c r="E25" i="7"/>
  <c r="F25" i="7"/>
  <c r="G25" i="7"/>
  <c r="I25" i="7"/>
  <c r="J25" i="7"/>
  <c r="K25" i="7"/>
  <c r="L25" i="7"/>
  <c r="M25" i="7"/>
  <c r="N25" i="7"/>
  <c r="O25" i="7"/>
  <c r="P25" i="7"/>
  <c r="D15" i="7"/>
  <c r="E15" i="7"/>
  <c r="F15" i="7"/>
  <c r="G15" i="7"/>
  <c r="I15" i="7"/>
  <c r="J15" i="7"/>
  <c r="K15" i="7"/>
  <c r="L15" i="7"/>
  <c r="M15" i="7"/>
  <c r="N15" i="7"/>
  <c r="O15" i="7"/>
  <c r="P15" i="7"/>
  <c r="D9" i="7"/>
  <c r="E9" i="7"/>
  <c r="F9" i="7"/>
  <c r="I9" i="7"/>
  <c r="J9" i="7"/>
  <c r="K9" i="7"/>
  <c r="L9" i="7"/>
  <c r="M9" i="7"/>
  <c r="N9" i="7"/>
  <c r="O9" i="7"/>
  <c r="P9" i="7"/>
  <c r="C77" i="3"/>
  <c r="E83" i="3"/>
  <c r="F83" i="3"/>
  <c r="G83" i="3"/>
  <c r="H83" i="3"/>
  <c r="I83" i="3"/>
  <c r="J83" i="3"/>
  <c r="K83" i="3"/>
  <c r="L83" i="3"/>
  <c r="M83" i="3"/>
  <c r="N83" i="3"/>
  <c r="O83" i="3"/>
  <c r="P83" i="3"/>
  <c r="E80" i="3"/>
  <c r="F80" i="3"/>
  <c r="G80" i="3"/>
  <c r="H80" i="3"/>
  <c r="I80" i="3"/>
  <c r="J80" i="3"/>
  <c r="K80" i="3"/>
  <c r="L80" i="3"/>
  <c r="M80" i="3"/>
  <c r="N80" i="3"/>
  <c r="O80" i="3"/>
  <c r="P80" i="3"/>
  <c r="E77" i="3"/>
  <c r="F77" i="3"/>
  <c r="G77" i="3"/>
  <c r="H77" i="3"/>
  <c r="I77" i="3"/>
  <c r="J77" i="3"/>
  <c r="K77" i="3"/>
  <c r="L77" i="3"/>
  <c r="M77" i="3"/>
  <c r="N77" i="3"/>
  <c r="O77" i="3"/>
  <c r="P77" i="3"/>
  <c r="E71" i="3"/>
  <c r="F71" i="3"/>
  <c r="G71" i="3"/>
  <c r="H71" i="3"/>
  <c r="I71" i="3"/>
  <c r="J71" i="3"/>
  <c r="K71" i="3"/>
  <c r="L71" i="3"/>
  <c r="M71" i="3"/>
  <c r="N71" i="3"/>
  <c r="O71" i="3"/>
  <c r="P71" i="3"/>
  <c r="E68" i="3"/>
  <c r="F68" i="3"/>
  <c r="G68" i="3"/>
  <c r="H68" i="3"/>
  <c r="I68" i="3"/>
  <c r="J68" i="3"/>
  <c r="K68" i="3"/>
  <c r="L68" i="3"/>
  <c r="M68" i="3"/>
  <c r="N68" i="3"/>
  <c r="O68" i="3"/>
  <c r="P68" i="3"/>
  <c r="E63" i="3"/>
  <c r="F63" i="3"/>
  <c r="G63" i="3"/>
  <c r="H63" i="3"/>
  <c r="I63" i="3"/>
  <c r="J63" i="3"/>
  <c r="K63" i="3"/>
  <c r="L63" i="3"/>
  <c r="M63" i="3"/>
  <c r="N63" i="3"/>
  <c r="O63" i="3"/>
  <c r="P63" i="3"/>
  <c r="E45" i="3"/>
  <c r="F45" i="3"/>
  <c r="G45" i="3"/>
  <c r="H45" i="3"/>
  <c r="I45" i="3"/>
  <c r="J45" i="3"/>
  <c r="K45" i="3"/>
  <c r="L45" i="3"/>
  <c r="M45" i="3"/>
  <c r="N45" i="3"/>
  <c r="O45" i="3"/>
  <c r="P45" i="3"/>
  <c r="E37" i="3"/>
  <c r="F37" i="3"/>
  <c r="G37" i="3"/>
  <c r="H37" i="3"/>
  <c r="I37" i="3"/>
  <c r="J37" i="3"/>
  <c r="K37" i="3"/>
  <c r="L37" i="3"/>
  <c r="M37" i="3"/>
  <c r="N37" i="3"/>
  <c r="O37" i="3"/>
  <c r="P37" i="3"/>
  <c r="E27" i="3"/>
  <c r="F27" i="3"/>
  <c r="G27" i="3"/>
  <c r="H27" i="3"/>
  <c r="I27" i="3"/>
  <c r="J27" i="3"/>
  <c r="K27" i="3"/>
  <c r="L27" i="3"/>
  <c r="M27" i="3"/>
  <c r="N27" i="3"/>
  <c r="O27" i="3"/>
  <c r="P27" i="3"/>
  <c r="E17" i="3"/>
  <c r="F17" i="3"/>
  <c r="G17" i="3"/>
  <c r="H17" i="3"/>
  <c r="I17" i="3"/>
  <c r="J17" i="3"/>
  <c r="K17" i="3"/>
  <c r="L17" i="3"/>
  <c r="M17" i="3"/>
  <c r="N17" i="3"/>
  <c r="O17" i="3"/>
  <c r="P17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28" i="3"/>
  <c r="Q29" i="3"/>
  <c r="Q30" i="3"/>
  <c r="Q31" i="3"/>
  <c r="Q32" i="3"/>
  <c r="Q33" i="3"/>
  <c r="Q34" i="3"/>
  <c r="Q35" i="3"/>
  <c r="Q36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4" i="3"/>
  <c r="Q55" i="3"/>
  <c r="Q56" i="3"/>
  <c r="Q57" i="3"/>
  <c r="Q58" i="3"/>
  <c r="Q59" i="3"/>
  <c r="Q60" i="3"/>
  <c r="Q61" i="3"/>
  <c r="Q62" i="3"/>
  <c r="Q64" i="3"/>
  <c r="Q65" i="3"/>
  <c r="Q66" i="3"/>
  <c r="Q67" i="3"/>
  <c r="Q69" i="3"/>
  <c r="Q70" i="3"/>
  <c r="Q72" i="3"/>
  <c r="Q73" i="3"/>
  <c r="Q74" i="3"/>
  <c r="Q78" i="3"/>
  <c r="Q79" i="3"/>
  <c r="Q81" i="3"/>
  <c r="Q82" i="3"/>
  <c r="Q84" i="3"/>
  <c r="I76" i="3" l="1"/>
  <c r="Q27" i="3"/>
  <c r="M76" i="3"/>
  <c r="N85" i="3"/>
  <c r="Q63" i="3"/>
  <c r="Q71" i="3"/>
  <c r="Q37" i="3"/>
  <c r="Q45" i="3"/>
  <c r="Q68" i="3"/>
  <c r="Q17" i="3"/>
  <c r="G85" i="3"/>
  <c r="F85" i="3"/>
  <c r="L76" i="3"/>
  <c r="O76" i="3"/>
  <c r="I84" i="7"/>
  <c r="N84" i="7"/>
  <c r="Q76" i="7"/>
  <c r="Q79" i="7"/>
  <c r="O84" i="7"/>
  <c r="Q43" i="7"/>
  <c r="H84" i="7"/>
  <c r="D84" i="7"/>
  <c r="P84" i="7"/>
  <c r="J84" i="7"/>
  <c r="K84" i="7"/>
  <c r="K74" i="7"/>
  <c r="F84" i="7"/>
  <c r="Q67" i="7"/>
  <c r="I74" i="7"/>
  <c r="Q70" i="7"/>
  <c r="Q62" i="7"/>
  <c r="J74" i="7"/>
  <c r="M84" i="7"/>
  <c r="K75" i="7"/>
  <c r="Q82" i="7"/>
  <c r="J75" i="7"/>
  <c r="Q52" i="7"/>
  <c r="Q15" i="7"/>
  <c r="D74" i="7"/>
  <c r="F74" i="7"/>
  <c r="H74" i="7"/>
  <c r="Q25" i="7"/>
  <c r="Q35" i="7"/>
  <c r="E74" i="7"/>
  <c r="G75" i="7"/>
  <c r="I75" i="7"/>
  <c r="G84" i="7"/>
  <c r="H75" i="7"/>
  <c r="L75" i="7"/>
  <c r="M75" i="7"/>
  <c r="D75" i="7"/>
  <c r="P75" i="7"/>
  <c r="N75" i="7"/>
  <c r="L84" i="7"/>
  <c r="E84" i="7"/>
  <c r="O75" i="7"/>
  <c r="O74" i="7"/>
  <c r="N74" i="7"/>
  <c r="P74" i="7"/>
  <c r="M74" i="7"/>
  <c r="L74" i="7"/>
  <c r="C84" i="7"/>
  <c r="C75" i="7"/>
  <c r="E75" i="7"/>
  <c r="F75" i="7"/>
  <c r="J76" i="3"/>
  <c r="E76" i="3"/>
  <c r="P76" i="3"/>
  <c r="H85" i="3"/>
  <c r="N76" i="3"/>
  <c r="K76" i="3"/>
  <c r="P85" i="3"/>
  <c r="H76" i="3"/>
  <c r="G76" i="3"/>
  <c r="F76" i="3"/>
  <c r="O85" i="3"/>
  <c r="M85" i="3"/>
  <c r="L85" i="3"/>
  <c r="K85" i="3"/>
  <c r="J85" i="3"/>
  <c r="I85" i="3"/>
  <c r="Q77" i="3"/>
  <c r="E85" i="3"/>
  <c r="Q83" i="3"/>
  <c r="Q80" i="3"/>
  <c r="Q84" i="7" l="1"/>
  <c r="Q75" i="7"/>
  <c r="Q13" i="7"/>
  <c r="Q14" i="7"/>
  <c r="Q76" i="3"/>
  <c r="C83" i="3" l="1"/>
  <c r="C80" i="3"/>
  <c r="C68" i="3"/>
  <c r="D86" i="7"/>
  <c r="E86" i="7"/>
  <c r="F86" i="7"/>
  <c r="H86" i="7"/>
  <c r="I86" i="7"/>
  <c r="J86" i="7"/>
  <c r="K86" i="7"/>
  <c r="L86" i="7"/>
  <c r="M86" i="7"/>
  <c r="N86" i="7"/>
  <c r="O86" i="7"/>
  <c r="P86" i="7"/>
  <c r="K53" i="3"/>
  <c r="L53" i="3"/>
  <c r="M53" i="3"/>
  <c r="N53" i="3"/>
  <c r="O53" i="3"/>
  <c r="P53" i="3"/>
  <c r="C85" i="3" l="1"/>
  <c r="C76" i="3"/>
  <c r="E8" i="7"/>
  <c r="C70" i="7"/>
  <c r="C62" i="7"/>
  <c r="C52" i="7"/>
  <c r="C43" i="7"/>
  <c r="C35" i="7"/>
  <c r="C25" i="7"/>
  <c r="C15" i="7"/>
  <c r="C9" i="7"/>
  <c r="C8" i="7" l="1"/>
  <c r="C74" i="7"/>
  <c r="C86" i="7" s="1"/>
  <c r="Q85" i="3" l="1"/>
  <c r="E53" i="3"/>
  <c r="E11" i="3"/>
  <c r="E10" i="3" l="1"/>
  <c r="E75" i="3"/>
  <c r="E87" i="3" s="1"/>
  <c r="O11" i="3"/>
  <c r="O75" i="3" s="1"/>
  <c r="O87" i="3" s="1"/>
  <c r="P11" i="3"/>
  <c r="P75" i="3" s="1"/>
  <c r="P87" i="3" s="1"/>
  <c r="G11" i="3"/>
  <c r="H11" i="3"/>
  <c r="I11" i="3"/>
  <c r="J11" i="3"/>
  <c r="K11" i="3"/>
  <c r="K75" i="3" s="1"/>
  <c r="K87" i="3" s="1"/>
  <c r="L11" i="3"/>
  <c r="L75" i="3" s="1"/>
  <c r="L87" i="3" s="1"/>
  <c r="M11" i="3"/>
  <c r="M75" i="3" s="1"/>
  <c r="M87" i="3" s="1"/>
  <c r="N11" i="3"/>
  <c r="N75" i="3" s="1"/>
  <c r="N87" i="3" s="1"/>
  <c r="C11" i="3"/>
  <c r="C17" i="3"/>
  <c r="C27" i="3"/>
  <c r="C37" i="3"/>
  <c r="C45" i="3"/>
  <c r="C53" i="3"/>
  <c r="C63" i="3"/>
  <c r="C71" i="3"/>
  <c r="B23" i="2"/>
  <c r="B15" i="2" s="1"/>
  <c r="B32" i="2"/>
  <c r="B21" i="2"/>
  <c r="B9" i="2"/>
  <c r="C75" i="3" l="1"/>
  <c r="L10" i="3"/>
  <c r="C10" i="3"/>
  <c r="O8" i="7" l="1"/>
  <c r="K8" i="7"/>
  <c r="P8" i="7" l="1"/>
  <c r="F8" i="7"/>
  <c r="I8" i="7"/>
  <c r="L8" i="7"/>
  <c r="J8" i="7"/>
  <c r="N8" i="7"/>
  <c r="M8" i="7"/>
  <c r="D8" i="7"/>
  <c r="H53" i="3" l="1"/>
  <c r="H75" i="3" s="1"/>
  <c r="H87" i="3" s="1"/>
  <c r="Q11" i="3" l="1"/>
  <c r="K10" i="3"/>
  <c r="F53" i="3"/>
  <c r="G53" i="3"/>
  <c r="I53" i="3"/>
  <c r="I75" i="3" s="1"/>
  <c r="I87" i="3" s="1"/>
  <c r="J53" i="3"/>
  <c r="J75" i="3" s="1"/>
  <c r="J87" i="3" s="1"/>
  <c r="F75" i="3" l="1"/>
  <c r="F87" i="3" s="1"/>
  <c r="F10" i="3"/>
  <c r="G10" i="3"/>
  <c r="G75" i="3"/>
  <c r="G87" i="3" s="1"/>
  <c r="Q53" i="3"/>
  <c r="P10" i="3"/>
  <c r="N10" i="3"/>
  <c r="M10" i="3"/>
  <c r="O10" i="3"/>
  <c r="J10" i="3"/>
  <c r="I10" i="3"/>
  <c r="H10" i="3"/>
  <c r="C87" i="3"/>
  <c r="Q75" i="3" l="1"/>
  <c r="Q87" i="3" s="1"/>
  <c r="Q10" i="3"/>
  <c r="B25" i="2" l="1"/>
  <c r="B51" i="2" l="1"/>
  <c r="B61" i="2" l="1"/>
  <c r="B69" i="2"/>
  <c r="B66" i="2" s="1"/>
  <c r="B35" i="2"/>
  <c r="B43" i="2"/>
  <c r="B8" i="2" l="1"/>
  <c r="B73" i="2" s="1"/>
  <c r="B85" i="2" s="1"/>
  <c r="Q10" i="7" l="1"/>
  <c r="Q12" i="7"/>
  <c r="G9" i="7"/>
  <c r="Q9" i="7" s="1"/>
  <c r="Q11" i="7"/>
  <c r="G74" i="7" l="1"/>
  <c r="Q74" i="7" s="1"/>
  <c r="G8" i="7"/>
  <c r="Q8" i="7" s="1"/>
  <c r="G86" i="7" l="1"/>
  <c r="Q86" i="7" s="1"/>
</calcChain>
</file>

<file path=xl/sharedStrings.xml><?xml version="1.0" encoding="utf-8"?>
<sst xmlns="http://schemas.openxmlformats.org/spreadsheetml/2006/main" count="318" uniqueCount="135">
  <si>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</si>
  <si>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</si>
  <si>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</si>
  <si>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</si>
  <si>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</si>
  <si>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</si>
  <si>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</si>
  <si>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</si>
  <si>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</si>
  <si>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</si>
  <si>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</si>
  <si>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</si>
  <si>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</si>
  <si>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</si>
  <si>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</si>
  <si>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</si>
  <si>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</si>
  <si>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</si>
  <si>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</si>
  <si>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</si>
  <si>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</si>
  <si>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</si>
  <si>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</si>
  <si>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</si>
  <si>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</si>
  <si>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</si>
  <si>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</si>
  <si>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</si>
  <si>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</si>
  <si>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</si>
  <si>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</si>
  <si>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</si>
  <si>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</si>
  <si>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</si>
  <si>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</si>
  <si>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</si>
  <si>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</si>
  <si>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</si>
  <si>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</si>
  <si>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</si>
  <si>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</si>
  <si>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</si>
  <si>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</si>
  <si>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</si>
  <si>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</si>
  <si>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</si>
  <si>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</si>
  <si>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</si>
  <si>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</si>
  <si>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</si>
  <si>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</si>
  <si>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</si>
  <si>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</si>
  <si>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</si>
  <si>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</si>
  <si>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</si>
  <si>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</si>
  <si>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</si>
  <si>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</si>
  <si>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</si>
  <si>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</si>
  <si>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</si>
  <si>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</si>
  <si>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</si>
  <si>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</si>
  <si>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</si>
  <si>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</si>
  <si>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</si>
  <si>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</si>
  <si>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</si>
  <si>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</si>
  <si>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</si>
  <si>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</si>
  <si>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</si>
  <si>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</si>
  <si>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</si>
  <si>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</si>
  <si>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</si>
  <si>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</si>
  <si>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</si>
  <si>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</si>
  <si>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</si>
  <si>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</si>
  <si>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</si>
  <si>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</si>
  <si>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</si>
  <si>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</si>
  <si>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</si>
  <si>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____________________________</t>
  </si>
  <si>
    <t>Consejo Nacional de Seguridad Social</t>
  </si>
  <si>
    <t xml:space="preserve">Presupuesto Modificado </t>
  </si>
  <si>
    <t>Fuente: SIGEF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</si>
  <si>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</si>
  <si>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</si>
  <si>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</si>
  <si>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</si>
  <si>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</si>
  <si>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</si>
  <si>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</si>
  <si>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</si>
  <si>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</si>
  <si>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</si>
  <si>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</si>
  <si>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</si>
  <si>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</si>
  <si>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</si>
  <si>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Ejecución de Gastos y Aplicaciones Financieras</t>
  </si>
  <si>
    <t>4. Fecha de imputación: último día del mes analizado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</si>
  <si>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</si>
  <si>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</si>
  <si>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</si>
  <si>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</si>
  <si>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</si>
  <si>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</si>
  <si>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7.Total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</si>
  <si>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5. Presupuesto Aprobado: Se refiere al presupuesto aprobado en la Ley de Presupuesto General del Estado.</t>
  </si>
  <si>
    <t>Aura Celeste Fernández</t>
  </si>
  <si>
    <t>Gerente General</t>
  </si>
  <si>
    <t>Año 2026</t>
  </si>
  <si>
    <t>Encargado Departamento Presupuesto</t>
  </si>
  <si>
    <t>Gasto Devengado</t>
  </si>
  <si>
    <t xml:space="preserve">                  Nelson Mateo</t>
  </si>
  <si>
    <t>Presupuesto Modificado</t>
  </si>
  <si>
    <t>Fecha de imputación: 02 de marzo de 2026</t>
  </si>
  <si>
    <t>Fecha de registro: hasta el 28 de febrero de 2026</t>
  </si>
  <si>
    <t>6. Presupuesto Modificado: Se refiere al presupuesto aprobado en caso de que el Congreso Nacional apruebe un presupuesto complementario  o mediante la incorporación de otros recursos.</t>
  </si>
  <si>
    <r>
      <t xml:space="preserve">Presupuesto modificado:  </t>
    </r>
    <r>
      <rPr>
        <sz val="10"/>
        <color theme="1"/>
        <rFont val="Arial"/>
        <family val="2"/>
      </rPr>
      <t>Se refiere al presupuesto aprobado en caso de que el Congreso Nacional apruebe un presupuesto complementario o mediante la incorporación de otos recursos.</t>
    </r>
  </si>
  <si>
    <t>8-Fuente reporte  del SIGEF.</t>
  </si>
  <si>
    <t xml:space="preserve">              Nelson Mateo</t>
  </si>
  <si>
    <t>Ariel Fernández</t>
  </si>
  <si>
    <t xml:space="preserve">Director Financiero </t>
  </si>
  <si>
    <t>TOTAL GASTOS</t>
  </si>
  <si>
    <t xml:space="preserve">  Aura Celeste Fernández</t>
  </si>
  <si>
    <t xml:space="preserve">      Gerente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</si>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</sst>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5"/>
      <color theme="1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5"/>
      <color theme="1"/>
      <name val="Arial"/>
      <family val="2"/>
    </font>
    <font>
      <sz val="15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1A1A1C"/>
      <name val="Arial"/>
      <family val="2"/>
    </font>
    <font>
      <sz val="12"/>
      <color rgb="FF1C1C2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u/>
      <sz val="12"/>
      <color rgb="FF1C1C2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4" fontId="8" fillId="6" borderId="1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3" fontId="7" fillId="0" borderId="2" xfId="1" applyFont="1" applyBorder="1" applyAlignment="1">
      <alignment horizontal="right" wrapText="1"/>
    </xf>
    <xf numFmtId="43" fontId="7" fillId="0" borderId="1" xfId="1" applyFont="1" applyBorder="1" applyAlignment="1">
      <alignment horizontal="right" wrapText="1"/>
    </xf>
    <xf numFmtId="43" fontId="7" fillId="0" borderId="1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/>
    <xf numFmtId="4" fontId="7" fillId="0" borderId="0" xfId="0" applyNumberFormat="1" applyFont="1"/>
    <xf numFmtId="43" fontId="7" fillId="0" borderId="0" xfId="1" applyFont="1"/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left" vertical="center" wrapText="1"/>
    </xf>
    <xf numFmtId="9" fontId="11" fillId="0" borderId="0" xfId="4" applyFont="1"/>
    <xf numFmtId="0" fontId="13" fillId="0" borderId="1" xfId="0" applyFont="1" applyBorder="1" applyAlignment="1">
      <alignment vertical="center" wrapText="1"/>
    </xf>
    <xf numFmtId="4" fontId="14" fillId="6" borderId="1" xfId="0" applyNumberFormat="1" applyFont="1" applyFill="1" applyBorder="1" applyAlignment="1">
      <alignment horizontal="right" wrapText="1"/>
    </xf>
    <xf numFmtId="0" fontId="15" fillId="0" borderId="0" xfId="0" applyFont="1"/>
    <xf numFmtId="0" fontId="13" fillId="0" borderId="1" xfId="0" applyFont="1" applyBorder="1" applyAlignment="1">
      <alignment vertical="center"/>
    </xf>
    <xf numFmtId="164" fontId="15" fillId="0" borderId="0" xfId="0" applyNumberFormat="1" applyFont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43" fontId="13" fillId="4" borderId="2" xfId="1" applyFont="1" applyFill="1" applyBorder="1" applyAlignment="1">
      <alignment horizontal="right" wrapText="1"/>
    </xf>
    <xf numFmtId="4" fontId="13" fillId="0" borderId="0" xfId="0" applyNumberFormat="1" applyFont="1"/>
    <xf numFmtId="43" fontId="13" fillId="0" borderId="0" xfId="1" applyFont="1"/>
    <xf numFmtId="2" fontId="13" fillId="0" borderId="0" xfId="0" applyNumberFormat="1" applyFont="1"/>
    <xf numFmtId="43" fontId="13" fillId="0" borderId="0" xfId="0" applyNumberFormat="1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4" fontId="13" fillId="0" borderId="0" xfId="0" applyNumberFormat="1" applyFont="1" applyAlignment="1">
      <alignment horizontal="center"/>
    </xf>
    <xf numFmtId="43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/>
    <xf numFmtId="43" fontId="18" fillId="0" borderId="0" xfId="0" applyNumberFormat="1" applyFont="1"/>
    <xf numFmtId="0" fontId="18" fillId="0" borderId="0" xfId="0" applyFont="1" applyAlignment="1">
      <alignment horizontal="right"/>
    </xf>
    <xf numFmtId="43" fontId="12" fillId="4" borderId="2" xfId="1" applyFont="1" applyFill="1" applyBorder="1" applyAlignment="1">
      <alignment horizontal="right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7" fillId="0" borderId="1" xfId="1" applyFont="1" applyBorder="1" applyAlignment="1">
      <alignment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24" fillId="0" borderId="0" xfId="1" applyFont="1" applyBorder="1" applyAlignment="1">
      <alignment horizontal="right" vertical="center" wrapText="1"/>
    </xf>
    <xf numFmtId="43" fontId="25" fillId="6" borderId="1" xfId="1" applyFont="1" applyFill="1" applyBorder="1" applyAlignment="1">
      <alignment horizontal="right" wrapText="1"/>
    </xf>
    <xf numFmtId="43" fontId="26" fillId="0" borderId="2" xfId="1" applyFont="1" applyBorder="1" applyAlignment="1">
      <alignment horizontal="right" wrapText="1"/>
    </xf>
    <xf numFmtId="43" fontId="26" fillId="0" borderId="1" xfId="1" applyFont="1" applyBorder="1" applyAlignment="1">
      <alignment horizontal="right" wrapText="1"/>
    </xf>
    <xf numFmtId="43" fontId="26" fillId="0" borderId="2" xfId="1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43" fontId="24" fillId="4" borderId="2" xfId="1" applyFont="1" applyFill="1" applyBorder="1" applyAlignment="1">
      <alignment horizontal="right" wrapText="1"/>
    </xf>
    <xf numFmtId="43" fontId="24" fillId="4" borderId="1" xfId="1" applyFont="1" applyFill="1" applyBorder="1" applyAlignment="1">
      <alignment horizontal="right" wrapText="1"/>
    </xf>
    <xf numFmtId="43" fontId="24" fillId="2" borderId="2" xfId="1" applyFont="1" applyFill="1" applyBorder="1" applyAlignment="1">
      <alignment horizontal="right" wrapText="1"/>
    </xf>
    <xf numFmtId="43" fontId="13" fillId="0" borderId="0" xfId="1" applyFont="1" applyAlignment="1">
      <alignment horizontal="center"/>
    </xf>
    <xf numFmtId="0" fontId="22" fillId="0" borderId="0" xfId="0" applyFont="1" applyAlignment="1">
      <alignment vertical="center" wrapText="1"/>
    </xf>
    <xf numFmtId="0" fontId="27" fillId="0" borderId="0" xfId="0" applyFont="1"/>
    <xf numFmtId="0" fontId="20" fillId="0" borderId="0" xfId="0" applyFont="1"/>
    <xf numFmtId="43" fontId="18" fillId="0" borderId="0" xfId="1" applyFont="1"/>
    <xf numFmtId="4" fontId="1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43" fontId="29" fillId="0" borderId="1" xfId="1" applyFont="1" applyBorder="1" applyAlignment="1">
      <alignment horizontal="left" vertical="center" wrapText="1"/>
    </xf>
    <xf numFmtId="43" fontId="29" fillId="4" borderId="1" xfId="1" applyFont="1" applyFill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43" fontId="29" fillId="2" borderId="1" xfId="1" applyFont="1" applyFill="1" applyBorder="1" applyAlignment="1">
      <alignment horizontal="center" vertical="center" wrapText="1"/>
    </xf>
    <xf numFmtId="43" fontId="19" fillId="0" borderId="0" xfId="1" applyFont="1"/>
    <xf numFmtId="43" fontId="29" fillId="0" borderId="0" xfId="1" applyFont="1" applyBorder="1" applyAlignment="1">
      <alignment horizontal="right" vertical="center" wrapText="1"/>
    </xf>
    <xf numFmtId="43" fontId="29" fillId="0" borderId="1" xfId="1" applyFont="1" applyBorder="1" applyAlignment="1">
      <alignment horizontal="right" vertical="center" wrapText="1"/>
    </xf>
    <xf numFmtId="43" fontId="29" fillId="0" borderId="3" xfId="1" applyFont="1" applyBorder="1" applyAlignment="1">
      <alignment horizontal="right" vertical="center" wrapText="1"/>
    </xf>
    <xf numFmtId="43" fontId="30" fillId="6" borderId="1" xfId="1" applyFont="1" applyFill="1" applyBorder="1" applyAlignment="1">
      <alignment horizontal="right" wrapText="1"/>
    </xf>
    <xf numFmtId="43" fontId="29" fillId="4" borderId="3" xfId="1" applyFont="1" applyFill="1" applyBorder="1" applyAlignment="1">
      <alignment horizontal="right" vertical="center" wrapText="1"/>
    </xf>
    <xf numFmtId="43" fontId="19" fillId="0" borderId="2" xfId="1" applyFont="1" applyBorder="1" applyAlignment="1">
      <alignment horizontal="right" wrapText="1"/>
    </xf>
    <xf numFmtId="43" fontId="19" fillId="0" borderId="1" xfId="1" applyFont="1" applyBorder="1"/>
    <xf numFmtId="43" fontId="31" fillId="0" borderId="1" xfId="1" applyFont="1" applyBorder="1" applyAlignment="1">
      <alignment horizontal="right"/>
    </xf>
    <xf numFmtId="43" fontId="19" fillId="0" borderId="1" xfId="1" applyFont="1" applyBorder="1" applyAlignment="1">
      <alignment horizontal="right" wrapText="1"/>
    </xf>
    <xf numFmtId="43" fontId="19" fillId="0" borderId="2" xfId="1" applyFont="1" applyBorder="1" applyAlignment="1">
      <alignment horizontal="right"/>
    </xf>
    <xf numFmtId="43" fontId="19" fillId="0" borderId="1" xfId="1" applyFont="1" applyBorder="1" applyAlignment="1">
      <alignment horizontal="right"/>
    </xf>
    <xf numFmtId="43" fontId="30" fillId="0" borderId="1" xfId="1" applyFont="1" applyFill="1" applyBorder="1" applyAlignment="1">
      <alignment horizontal="right" wrapText="1"/>
    </xf>
    <xf numFmtId="43" fontId="29" fillId="4" borderId="2" xfId="1" applyFont="1" applyFill="1" applyBorder="1" applyAlignment="1">
      <alignment horizontal="right" wrapText="1"/>
    </xf>
    <xf numFmtId="43" fontId="29" fillId="4" borderId="1" xfId="1" applyFont="1" applyFill="1" applyBorder="1" applyAlignment="1">
      <alignment horizontal="right" wrapText="1"/>
    </xf>
    <xf numFmtId="43" fontId="29" fillId="2" borderId="2" xfId="1" applyFont="1" applyFill="1" applyBorder="1" applyAlignment="1">
      <alignment horizontal="right" wrapText="1"/>
    </xf>
    <xf numFmtId="43" fontId="19" fillId="4" borderId="2" xfId="1" applyFont="1" applyFill="1" applyBorder="1" applyAlignment="1">
      <alignment horizontal="right" wrapText="1"/>
    </xf>
    <xf numFmtId="43" fontId="19" fillId="0" borderId="0" xfId="1" applyFont="1" applyAlignment="1">
      <alignment horizontal="right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43" fontId="29" fillId="0" borderId="3" xfId="1" applyFont="1" applyFill="1" applyBorder="1" applyAlignment="1">
      <alignment horizontal="right" vertical="center" wrapText="1"/>
    </xf>
    <xf numFmtId="43" fontId="19" fillId="0" borderId="2" xfId="1" applyFont="1" applyFill="1" applyBorder="1" applyAlignment="1">
      <alignment horizontal="right" wrapText="1"/>
    </xf>
    <xf numFmtId="43" fontId="19" fillId="0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43" fontId="29" fillId="3" borderId="1" xfId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 wrapText="1"/>
    </xf>
    <xf numFmtId="43" fontId="24" fillId="3" borderId="1" xfId="1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right" wrapText="1"/>
    </xf>
    <xf numFmtId="43" fontId="30" fillId="0" borderId="1" xfId="1" applyFont="1" applyBorder="1" applyAlignment="1">
      <alignment horizontal="right" wrapText="1"/>
    </xf>
    <xf numFmtId="43" fontId="29" fillId="4" borderId="1" xfId="1" applyFont="1" applyFill="1" applyBorder="1" applyAlignment="1">
      <alignment horizontal="right" vertical="center" wrapText="1"/>
    </xf>
    <xf numFmtId="43" fontId="29" fillId="5" borderId="1" xfId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/>
    <xf numFmtId="0" fontId="32" fillId="0" borderId="0" xfId="0" applyFont="1"/>
    <xf numFmtId="0" fontId="29" fillId="3" borderId="1" xfId="0" applyFont="1" applyFill="1" applyBorder="1" applyAlignment="1">
      <alignment horizontal="left" vertical="center" wrapText="1"/>
    </xf>
    <xf numFmtId="43" fontId="19" fillId="4" borderId="1" xfId="1" applyFont="1" applyFill="1" applyBorder="1" applyAlignment="1">
      <alignment vertical="center" wrapText="1"/>
    </xf>
    <xf numFmtId="43" fontId="29" fillId="4" borderId="1" xfId="1" applyFont="1" applyFill="1" applyBorder="1" applyAlignment="1">
      <alignment horizontal="left" vertical="center" wrapText="1"/>
    </xf>
    <xf numFmtId="43" fontId="29" fillId="2" borderId="1" xfId="1" applyFont="1" applyFill="1" applyBorder="1" applyAlignment="1">
      <alignment horizontal="right" wrapText="1"/>
    </xf>
    <xf numFmtId="43" fontId="9" fillId="0" borderId="5" xfId="1" applyFont="1" applyBorder="1"/>
    <xf numFmtId="0" fontId="17" fillId="0" borderId="0" xfId="0" applyFont="1" applyAlignment="1"/>
    <xf numFmtId="0" fontId="13" fillId="0" borderId="1" xfId="0" applyFont="1" applyBorder="1" applyAlignment="1">
      <alignment vertical="top"/>
    </xf>
    <xf numFmtId="0" fontId="4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43" fontId="13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vertical="center" wrapText="1"/>
    </xf>
    <xf numFmtId="43" fontId="12" fillId="0" borderId="0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34847</xdr:colOff>
      <xdr:row>0</xdr:row>
      <xdr:rowOff>118482</xdr:rowOff>
    </xdr:from>
    <xdr:to>
      <xdr:col>0</xdr:col>
      <xdr:colOff>1309021</xdr:colOff>
      <xdr:row>4</xdr:row>
      <xdr:rowOff>112841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47" y="118482"/>
          <a:ext cx="1274174" cy="853932"/>
        </a:xfrm>
        <a:prstGeom prst="rect">
          <a:avLst/>
        </a:prstGeom>
      </xdr:spPr>
    </xdr:pic>
    <xdr:clientData/>
  </xdr:twoCellAnchor>
  <xdr:twoCellAnchor>
    <xdr:from>
      <xdr:col>0</xdr:col>
      <xdr:colOff>2962275</xdr:colOff>
      <xdr:row>97</xdr:row>
      <xdr:rowOff>0</xdr:rowOff>
    </xdr:from>
    <xdr:to>
      <xdr:col>0</xdr:col>
      <xdr:colOff>5162550</xdr:colOff>
      <xdr:row>97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62275" y="198120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2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962026</xdr:colOff>
      <xdr:row>0</xdr:row>
      <xdr:rowOff>0</xdr:rowOff>
    </xdr:from>
    <xdr:ext cx="700232" cy="6835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673" y="0"/>
          <a:ext cx="700232" cy="6835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showGridLines="0" showWhiteSpace="0" zoomScale="82" zoomScaleNormal="82" workbookViewId="0">
      <selection activeCell="A100" sqref="A100:E220"/>
    </sheetView>
  </sheetViews>
  <sheetFormatPr baseColWidth="10" defaultColWidth="9.140625" defaultRowHeight="15" x14ac:dyDescent="0.25"/>
  <cols>
    <col min="1" max="1" width="85" style="22" customWidth="1"/>
    <col min="2" max="2" width="17.85546875" style="24" bestFit="1" customWidth="1"/>
    <col min="3" max="3" width="19.42578125" style="24" customWidth="1"/>
    <col min="4" max="4" width="13.140625" style="22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47" t="s">
        <v>87</v>
      </c>
      <c r="B1" s="147"/>
      <c r="C1" s="147"/>
      <c r="E1" s="1" t="s">
        <v>38</v>
      </c>
    </row>
    <row r="2" spans="1:6" x14ac:dyDescent="0.25">
      <c r="A2" s="147" t="s">
        <v>89</v>
      </c>
      <c r="B2" s="147"/>
      <c r="C2" s="147"/>
      <c r="E2" s="2" t="s">
        <v>84</v>
      </c>
    </row>
    <row r="3" spans="1:6" x14ac:dyDescent="0.25">
      <c r="A3" s="147" t="s">
        <v>118</v>
      </c>
      <c r="B3" s="147"/>
      <c r="C3" s="147"/>
      <c r="E3" s="2" t="s">
        <v>85</v>
      </c>
    </row>
    <row r="4" spans="1:6" ht="18.75" x14ac:dyDescent="0.3">
      <c r="A4" s="147" t="s">
        <v>86</v>
      </c>
      <c r="B4" s="147"/>
      <c r="C4" s="147"/>
      <c r="E4" s="1" t="s">
        <v>81</v>
      </c>
    </row>
    <row r="5" spans="1:6" x14ac:dyDescent="0.25">
      <c r="A5" s="148" t="s">
        <v>36</v>
      </c>
      <c r="B5" s="148"/>
      <c r="C5" s="148"/>
      <c r="E5" s="2" t="s">
        <v>82</v>
      </c>
    </row>
    <row r="6" spans="1:6" x14ac:dyDescent="0.25">
      <c r="E6" s="2" t="s">
        <v>83</v>
      </c>
    </row>
    <row r="7" spans="1:6" ht="25.5" x14ac:dyDescent="0.25">
      <c r="A7" s="12" t="s">
        <v>0</v>
      </c>
      <c r="B7" s="72" t="s">
        <v>37</v>
      </c>
      <c r="C7" s="72" t="s">
        <v>90</v>
      </c>
    </row>
    <row r="8" spans="1:6" x14ac:dyDescent="0.25">
      <c r="A8" s="13" t="s">
        <v>1</v>
      </c>
      <c r="B8" s="66">
        <f>B9+B15+B25+B35+B43+B51+B61+B66+B69</f>
        <v>345288000</v>
      </c>
      <c r="C8" s="66">
        <f>C9+C15+C25+C35+C43+C51+C61+C66+C69</f>
        <v>420921951.58999997</v>
      </c>
      <c r="E8" s="3"/>
      <c r="F8" s="4"/>
    </row>
    <row r="9" spans="1:6" x14ac:dyDescent="0.25">
      <c r="A9" s="74" t="s">
        <v>2</v>
      </c>
      <c r="B9" s="73">
        <f>B10+B11+B12+B13+B14</f>
        <v>256700480</v>
      </c>
      <c r="C9" s="73">
        <f>C10+C11+C12+C13+C14</f>
        <v>262022247.38999999</v>
      </c>
      <c r="E9" s="4"/>
    </row>
    <row r="10" spans="1:6" x14ac:dyDescent="0.25">
      <c r="A10" s="68" t="s">
        <v>3</v>
      </c>
      <c r="B10" s="69">
        <v>181349000</v>
      </c>
      <c r="C10" s="69">
        <v>186550767.38999999</v>
      </c>
      <c r="E10" s="3"/>
    </row>
    <row r="11" spans="1:6" x14ac:dyDescent="0.25">
      <c r="A11" s="68" t="s">
        <v>4</v>
      </c>
      <c r="B11" s="69">
        <v>37068000</v>
      </c>
      <c r="C11" s="69">
        <v>37188000</v>
      </c>
      <c r="E11" s="4"/>
    </row>
    <row r="12" spans="1:6" x14ac:dyDescent="0.25">
      <c r="A12" s="68" t="s">
        <v>39</v>
      </c>
      <c r="B12" s="69">
        <v>12000000</v>
      </c>
      <c r="C12" s="69">
        <v>12000000</v>
      </c>
      <c r="D12" s="24"/>
    </row>
    <row r="13" spans="1:6" x14ac:dyDescent="0.25">
      <c r="A13" s="68" t="s">
        <v>5</v>
      </c>
      <c r="B13" s="69">
        <v>0</v>
      </c>
      <c r="C13" s="69">
        <v>0</v>
      </c>
    </row>
    <row r="14" spans="1:6" x14ac:dyDescent="0.25">
      <c r="A14" s="68" t="s">
        <v>6</v>
      </c>
      <c r="B14" s="69">
        <v>26283480</v>
      </c>
      <c r="C14" s="69">
        <v>26283480</v>
      </c>
    </row>
    <row r="15" spans="1:6" x14ac:dyDescent="0.25">
      <c r="A15" s="74" t="s">
        <v>7</v>
      </c>
      <c r="B15" s="73">
        <f>B16+B17+B18+B19+B20+B21+B22+B23+B24</f>
        <v>65572520</v>
      </c>
      <c r="C15" s="73">
        <f>C16+C17+C18+C19+C20+C21+C22+C23+C24</f>
        <v>116184241.52</v>
      </c>
    </row>
    <row r="16" spans="1:6" x14ac:dyDescent="0.25">
      <c r="A16" s="68" t="s">
        <v>8</v>
      </c>
      <c r="B16" s="69">
        <v>15605000</v>
      </c>
      <c r="C16" s="69">
        <v>15659841.01</v>
      </c>
    </row>
    <row r="17" spans="1:7" x14ac:dyDescent="0.25">
      <c r="A17" s="68" t="s">
        <v>9</v>
      </c>
      <c r="B17" s="69">
        <v>1699596</v>
      </c>
      <c r="C17" s="69">
        <v>4904114.6399999997</v>
      </c>
    </row>
    <row r="18" spans="1:7" x14ac:dyDescent="0.25">
      <c r="A18" s="68" t="s">
        <v>10</v>
      </c>
      <c r="B18" s="69">
        <v>450000</v>
      </c>
      <c r="C18" s="69">
        <v>595000</v>
      </c>
    </row>
    <row r="19" spans="1:7" ht="18" customHeight="1" x14ac:dyDescent="0.25">
      <c r="A19" s="68" t="s">
        <v>11</v>
      </c>
      <c r="B19" s="69">
        <v>800000</v>
      </c>
      <c r="C19" s="69">
        <v>1882217.42</v>
      </c>
    </row>
    <row r="20" spans="1:7" x14ac:dyDescent="0.25">
      <c r="A20" s="68" t="s">
        <v>12</v>
      </c>
      <c r="B20" s="69">
        <v>21886654</v>
      </c>
      <c r="C20" s="69">
        <v>31246492.789999999</v>
      </c>
      <c r="G20" s="7"/>
    </row>
    <row r="21" spans="1:7" x14ac:dyDescent="0.25">
      <c r="A21" s="68" t="s">
        <v>13</v>
      </c>
      <c r="B21" s="69">
        <f>3000000+1000000</f>
        <v>4000000</v>
      </c>
      <c r="C21" s="69">
        <f>3000000+1000000</f>
        <v>4000000</v>
      </c>
    </row>
    <row r="22" spans="1:7" ht="25.5" x14ac:dyDescent="0.25">
      <c r="A22" s="68" t="s">
        <v>14</v>
      </c>
      <c r="B22" s="69">
        <v>300000</v>
      </c>
      <c r="C22" s="69">
        <v>6815809.9000000004</v>
      </c>
      <c r="G22" s="7"/>
    </row>
    <row r="23" spans="1:7" x14ac:dyDescent="0.25">
      <c r="A23" s="68" t="s">
        <v>15</v>
      </c>
      <c r="B23" s="69">
        <f>1043270+15288000</f>
        <v>16331270</v>
      </c>
      <c r="C23" s="69">
        <v>41062765.759999998</v>
      </c>
    </row>
    <row r="24" spans="1:7" x14ac:dyDescent="0.25">
      <c r="A24" s="68" t="s">
        <v>40</v>
      </c>
      <c r="B24" s="69">
        <v>4500000</v>
      </c>
      <c r="C24" s="69">
        <v>10018000</v>
      </c>
      <c r="G24" s="7"/>
    </row>
    <row r="25" spans="1:7" x14ac:dyDescent="0.25">
      <c r="A25" s="74" t="s">
        <v>16</v>
      </c>
      <c r="B25" s="73">
        <f>B26+B27+B28+B29+B30+B31+B32+B34+B33</f>
        <v>5445000</v>
      </c>
      <c r="C25" s="73">
        <f>C26+C27+C28+C29+C30+C31+C32+C34+C33</f>
        <v>19629012</v>
      </c>
    </row>
    <row r="26" spans="1:7" x14ac:dyDescent="0.25">
      <c r="A26" s="68" t="s">
        <v>17</v>
      </c>
      <c r="B26" s="69">
        <v>260000</v>
      </c>
      <c r="C26" s="69">
        <v>372500</v>
      </c>
    </row>
    <row r="27" spans="1:7" x14ac:dyDescent="0.25">
      <c r="A27" s="68" t="s">
        <v>18</v>
      </c>
      <c r="B27" s="69">
        <v>0</v>
      </c>
      <c r="C27" s="69">
        <v>192812</v>
      </c>
    </row>
    <row r="28" spans="1:7" x14ac:dyDescent="0.25">
      <c r="A28" s="68" t="s">
        <v>19</v>
      </c>
      <c r="B28" s="69">
        <v>200000</v>
      </c>
      <c r="C28" s="69">
        <v>306800</v>
      </c>
    </row>
    <row r="29" spans="1:7" x14ac:dyDescent="0.25">
      <c r="A29" s="68" t="s">
        <v>20</v>
      </c>
      <c r="B29" s="69">
        <v>30000</v>
      </c>
      <c r="C29" s="69">
        <v>30000</v>
      </c>
    </row>
    <row r="30" spans="1:7" x14ac:dyDescent="0.25">
      <c r="A30" s="68" t="s">
        <v>21</v>
      </c>
      <c r="B30" s="69">
        <v>50000</v>
      </c>
      <c r="C30" s="69">
        <v>100000</v>
      </c>
    </row>
    <row r="31" spans="1:7" x14ac:dyDescent="0.25">
      <c r="A31" s="68" t="s">
        <v>22</v>
      </c>
      <c r="B31" s="69">
        <v>50000</v>
      </c>
      <c r="C31" s="69">
        <v>50000</v>
      </c>
    </row>
    <row r="32" spans="1:7" x14ac:dyDescent="0.25">
      <c r="A32" s="68" t="s">
        <v>23</v>
      </c>
      <c r="B32" s="69">
        <f>250000+4000000</f>
        <v>4250000</v>
      </c>
      <c r="C32" s="69">
        <v>12603000</v>
      </c>
    </row>
    <row r="33" spans="1:3" x14ac:dyDescent="0.25">
      <c r="A33" s="68" t="s">
        <v>41</v>
      </c>
      <c r="B33" s="69">
        <v>0</v>
      </c>
      <c r="C33" s="69">
        <v>0</v>
      </c>
    </row>
    <row r="34" spans="1:3" x14ac:dyDescent="0.25">
      <c r="A34" s="68" t="s">
        <v>24</v>
      </c>
      <c r="B34" s="69">
        <v>605000</v>
      </c>
      <c r="C34" s="69">
        <v>5973900</v>
      </c>
    </row>
    <row r="35" spans="1:3" x14ac:dyDescent="0.25">
      <c r="A35" s="74" t="s">
        <v>25</v>
      </c>
      <c r="B35" s="73">
        <f>B36+B37+B38+B39+B40+B41+B42</f>
        <v>3150000</v>
      </c>
      <c r="C35" s="73">
        <f>C36+C37+C38+C39+C40+C41+C42</f>
        <v>3704304</v>
      </c>
    </row>
    <row r="36" spans="1:3" x14ac:dyDescent="0.25">
      <c r="A36" s="68" t="s">
        <v>26</v>
      </c>
      <c r="B36" s="69">
        <v>150000</v>
      </c>
      <c r="C36" s="69">
        <v>150000</v>
      </c>
    </row>
    <row r="37" spans="1:3" x14ac:dyDescent="0.25">
      <c r="A37" s="68" t="s">
        <v>42</v>
      </c>
      <c r="B37" s="69">
        <v>0</v>
      </c>
      <c r="C37" s="69">
        <v>0</v>
      </c>
    </row>
    <row r="38" spans="1:3" x14ac:dyDescent="0.25">
      <c r="A38" s="68" t="s">
        <v>43</v>
      </c>
      <c r="B38" s="69">
        <v>0</v>
      </c>
      <c r="C38" s="69">
        <v>0</v>
      </c>
    </row>
    <row r="39" spans="1:3" x14ac:dyDescent="0.25">
      <c r="A39" s="68" t="s">
        <v>44</v>
      </c>
      <c r="B39" s="69">
        <v>0</v>
      </c>
      <c r="C39" s="69">
        <v>0</v>
      </c>
    </row>
    <row r="40" spans="1:3" x14ac:dyDescent="0.25">
      <c r="A40" s="68" t="s">
        <v>45</v>
      </c>
      <c r="B40" s="69">
        <v>0</v>
      </c>
      <c r="C40" s="69">
        <v>0</v>
      </c>
    </row>
    <row r="41" spans="1:3" x14ac:dyDescent="0.25">
      <c r="A41" s="68" t="s">
        <v>27</v>
      </c>
      <c r="B41" s="69">
        <v>3000000</v>
      </c>
      <c r="C41" s="69">
        <v>3554304</v>
      </c>
    </row>
    <row r="42" spans="1:3" x14ac:dyDescent="0.25">
      <c r="A42" s="68" t="s">
        <v>46</v>
      </c>
      <c r="B42" s="69">
        <v>0</v>
      </c>
      <c r="C42" s="69">
        <v>0</v>
      </c>
    </row>
    <row r="43" spans="1:3" x14ac:dyDescent="0.25">
      <c r="A43" s="74" t="s">
        <v>47</v>
      </c>
      <c r="B43" s="73">
        <f>SUM(B44:B50)</f>
        <v>0</v>
      </c>
      <c r="C43" s="73">
        <f>SUM(C44:C50)</f>
        <v>0</v>
      </c>
    </row>
    <row r="44" spans="1:3" x14ac:dyDescent="0.25">
      <c r="A44" s="68" t="s">
        <v>48</v>
      </c>
      <c r="B44" s="69">
        <v>0</v>
      </c>
      <c r="C44" s="69">
        <v>0</v>
      </c>
    </row>
    <row r="45" spans="1:3" x14ac:dyDescent="0.25">
      <c r="A45" s="68" t="s">
        <v>49</v>
      </c>
      <c r="B45" s="69">
        <v>0</v>
      </c>
      <c r="C45" s="69">
        <v>0</v>
      </c>
    </row>
    <row r="46" spans="1:3" x14ac:dyDescent="0.25">
      <c r="A46" s="68" t="s">
        <v>50</v>
      </c>
      <c r="B46" s="69">
        <v>0</v>
      </c>
      <c r="C46" s="69">
        <v>0</v>
      </c>
    </row>
    <row r="47" spans="1:3" x14ac:dyDescent="0.25">
      <c r="A47" s="68" t="s">
        <v>51</v>
      </c>
      <c r="B47" s="69">
        <v>0</v>
      </c>
      <c r="C47" s="69">
        <v>0</v>
      </c>
    </row>
    <row r="48" spans="1:3" x14ac:dyDescent="0.25">
      <c r="A48" s="68" t="s">
        <v>52</v>
      </c>
      <c r="B48" s="69">
        <v>0</v>
      </c>
      <c r="C48" s="69">
        <v>0</v>
      </c>
    </row>
    <row r="49" spans="1:3" x14ac:dyDescent="0.25">
      <c r="A49" s="68" t="s">
        <v>53</v>
      </c>
      <c r="B49" s="69">
        <v>0</v>
      </c>
      <c r="C49" s="69">
        <v>0</v>
      </c>
    </row>
    <row r="50" spans="1:3" x14ac:dyDescent="0.25">
      <c r="A50" s="68" t="s">
        <v>54</v>
      </c>
      <c r="B50" s="69">
        <v>0</v>
      </c>
      <c r="C50" s="69">
        <v>0</v>
      </c>
    </row>
    <row r="51" spans="1:3" x14ac:dyDescent="0.25">
      <c r="A51" s="74" t="s">
        <v>28</v>
      </c>
      <c r="B51" s="73">
        <f>B52+B53+B54+B55+B56+B57+B58+B59+B60</f>
        <v>0</v>
      </c>
      <c r="C51" s="73">
        <f>C52+C53+C54+C55+C56+C57+C58+C59+C60</f>
        <v>4962146.68</v>
      </c>
    </row>
    <row r="52" spans="1:3" x14ac:dyDescent="0.25">
      <c r="A52" s="68" t="s">
        <v>29</v>
      </c>
      <c r="B52" s="69">
        <v>0</v>
      </c>
      <c r="C52" s="69">
        <v>4535146.68</v>
      </c>
    </row>
    <row r="53" spans="1:3" x14ac:dyDescent="0.25">
      <c r="A53" s="68" t="s">
        <v>30</v>
      </c>
      <c r="B53" s="69">
        <v>0</v>
      </c>
      <c r="C53" s="69">
        <v>80000</v>
      </c>
    </row>
    <row r="54" spans="1:3" x14ac:dyDescent="0.25">
      <c r="A54" s="68" t="s">
        <v>31</v>
      </c>
      <c r="B54" s="69">
        <v>0</v>
      </c>
      <c r="C54" s="69">
        <v>0</v>
      </c>
    </row>
    <row r="55" spans="1:3" x14ac:dyDescent="0.25">
      <c r="A55" s="68" t="s">
        <v>32</v>
      </c>
      <c r="B55" s="69">
        <v>0</v>
      </c>
      <c r="C55" s="69">
        <v>0</v>
      </c>
    </row>
    <row r="56" spans="1:3" x14ac:dyDescent="0.25">
      <c r="A56" s="68" t="s">
        <v>33</v>
      </c>
      <c r="B56" s="69">
        <v>0</v>
      </c>
      <c r="C56" s="69">
        <v>347000</v>
      </c>
    </row>
    <row r="57" spans="1:3" x14ac:dyDescent="0.25">
      <c r="A57" s="68" t="s">
        <v>55</v>
      </c>
      <c r="B57" s="69">
        <v>0</v>
      </c>
      <c r="C57" s="69">
        <v>0</v>
      </c>
    </row>
    <row r="58" spans="1:3" x14ac:dyDescent="0.25">
      <c r="A58" s="68" t="s">
        <v>56</v>
      </c>
      <c r="B58" s="69">
        <v>0</v>
      </c>
      <c r="C58" s="69">
        <v>0</v>
      </c>
    </row>
    <row r="59" spans="1:3" x14ac:dyDescent="0.25">
      <c r="A59" s="68" t="s">
        <v>34</v>
      </c>
      <c r="B59" s="69">
        <v>0</v>
      </c>
      <c r="C59" s="69">
        <v>0</v>
      </c>
    </row>
    <row r="60" spans="1:3" x14ac:dyDescent="0.25">
      <c r="A60" s="68" t="s">
        <v>57</v>
      </c>
      <c r="B60" s="69">
        <v>0</v>
      </c>
      <c r="C60" s="69">
        <v>0</v>
      </c>
    </row>
    <row r="61" spans="1:3" x14ac:dyDescent="0.25">
      <c r="A61" s="74" t="s">
        <v>58</v>
      </c>
      <c r="B61" s="73">
        <f>B62+B63+B65+B64</f>
        <v>14420000</v>
      </c>
      <c r="C61" s="73">
        <f>C62+C63+C65+C64</f>
        <v>14420000</v>
      </c>
    </row>
    <row r="62" spans="1:3" x14ac:dyDescent="0.25">
      <c r="A62" s="68" t="s">
        <v>59</v>
      </c>
      <c r="B62" s="69">
        <v>14420000</v>
      </c>
      <c r="C62" s="69">
        <v>14420000</v>
      </c>
    </row>
    <row r="63" spans="1:3" x14ac:dyDescent="0.25">
      <c r="A63" s="68" t="s">
        <v>60</v>
      </c>
      <c r="B63" s="69">
        <v>0</v>
      </c>
      <c r="C63" s="69">
        <v>0</v>
      </c>
    </row>
    <row r="64" spans="1:3" x14ac:dyDescent="0.25">
      <c r="A64" s="68" t="s">
        <v>61</v>
      </c>
      <c r="B64" s="69">
        <v>0</v>
      </c>
      <c r="C64" s="69">
        <v>0</v>
      </c>
    </row>
    <row r="65" spans="1:4" ht="25.5" x14ac:dyDescent="0.25">
      <c r="A65" s="68" t="s">
        <v>62</v>
      </c>
      <c r="B65" s="69">
        <v>0</v>
      </c>
      <c r="C65" s="69">
        <v>0</v>
      </c>
    </row>
    <row r="66" spans="1:4" x14ac:dyDescent="0.25">
      <c r="A66" s="74" t="s">
        <v>63</v>
      </c>
      <c r="B66" s="73">
        <f>B67+B68+B69+B70+B71+B72</f>
        <v>0</v>
      </c>
      <c r="C66" s="73">
        <f>C67+C68+C69+C70+C71+C72</f>
        <v>0</v>
      </c>
      <c r="D66" s="28"/>
    </row>
    <row r="67" spans="1:4" x14ac:dyDescent="0.25">
      <c r="A67" s="68" t="s">
        <v>64</v>
      </c>
      <c r="B67" s="69">
        <v>0</v>
      </c>
      <c r="C67" s="69">
        <v>0</v>
      </c>
    </row>
    <row r="68" spans="1:4" x14ac:dyDescent="0.25">
      <c r="A68" s="68" t="s">
        <v>65</v>
      </c>
      <c r="B68" s="69">
        <v>0</v>
      </c>
      <c r="C68" s="69">
        <v>0</v>
      </c>
    </row>
    <row r="69" spans="1:4" x14ac:dyDescent="0.25">
      <c r="A69" s="74" t="s">
        <v>66</v>
      </c>
      <c r="B69" s="73">
        <f>B72+B71+B70</f>
        <v>0</v>
      </c>
      <c r="C69" s="73">
        <f>C72+C71+C70</f>
        <v>0</v>
      </c>
    </row>
    <row r="70" spans="1:4" x14ac:dyDescent="0.25">
      <c r="A70" s="68" t="s">
        <v>67</v>
      </c>
      <c r="B70" s="69">
        <v>0</v>
      </c>
      <c r="C70" s="69">
        <v>0</v>
      </c>
    </row>
    <row r="71" spans="1:4" x14ac:dyDescent="0.25">
      <c r="A71" s="68" t="s">
        <v>68</v>
      </c>
      <c r="B71" s="69">
        <v>0</v>
      </c>
      <c r="C71" s="69">
        <v>0</v>
      </c>
    </row>
    <row r="72" spans="1:4" x14ac:dyDescent="0.25">
      <c r="A72" s="68" t="s">
        <v>69</v>
      </c>
      <c r="B72" s="69">
        <v>0</v>
      </c>
      <c r="C72" s="69">
        <v>0</v>
      </c>
    </row>
    <row r="73" spans="1:4" x14ac:dyDescent="0.25">
      <c r="A73" s="21" t="s">
        <v>35</v>
      </c>
      <c r="B73" s="70">
        <f>B8</f>
        <v>345288000</v>
      </c>
      <c r="C73" s="70">
        <f>C8</f>
        <v>420921951.58999997</v>
      </c>
    </row>
    <row r="74" spans="1:4" x14ac:dyDescent="0.25">
      <c r="A74" s="13" t="s">
        <v>70</v>
      </c>
      <c r="B74" s="67"/>
      <c r="C74" s="67"/>
    </row>
    <row r="75" spans="1:4" x14ac:dyDescent="0.25">
      <c r="A75" s="13" t="s">
        <v>71</v>
      </c>
      <c r="B75" s="69">
        <v>0</v>
      </c>
      <c r="C75" s="69">
        <v>0</v>
      </c>
    </row>
    <row r="76" spans="1:4" x14ac:dyDescent="0.25">
      <c r="A76" s="68" t="s">
        <v>72</v>
      </c>
      <c r="B76" s="69">
        <v>0</v>
      </c>
      <c r="C76" s="69">
        <v>0</v>
      </c>
    </row>
    <row r="77" spans="1:4" x14ac:dyDescent="0.25">
      <c r="A77" s="68" t="s">
        <v>73</v>
      </c>
      <c r="B77" s="69">
        <v>0</v>
      </c>
      <c r="C77" s="69">
        <v>0</v>
      </c>
    </row>
    <row r="78" spans="1:4" x14ac:dyDescent="0.25">
      <c r="A78" s="13" t="s">
        <v>74</v>
      </c>
      <c r="B78" s="69">
        <v>0</v>
      </c>
      <c r="C78" s="69">
        <v>0</v>
      </c>
    </row>
    <row r="79" spans="1:4" x14ac:dyDescent="0.25">
      <c r="A79" s="68" t="s">
        <v>75</v>
      </c>
      <c r="B79" s="69">
        <v>0</v>
      </c>
      <c r="C79" s="69">
        <v>0</v>
      </c>
    </row>
    <row r="80" spans="1:4" x14ac:dyDescent="0.25">
      <c r="A80" s="68" t="s">
        <v>76</v>
      </c>
      <c r="B80" s="69">
        <v>0</v>
      </c>
      <c r="C80" s="69">
        <v>0</v>
      </c>
    </row>
    <row r="81" spans="1:10" x14ac:dyDescent="0.25">
      <c r="A81" s="13" t="s">
        <v>77</v>
      </c>
      <c r="B81" s="69">
        <v>0</v>
      </c>
      <c r="C81" s="69">
        <v>0</v>
      </c>
    </row>
    <row r="82" spans="1:10" x14ac:dyDescent="0.25">
      <c r="A82" s="68" t="s">
        <v>78</v>
      </c>
      <c r="B82" s="69">
        <v>0</v>
      </c>
      <c r="C82" s="69">
        <v>0</v>
      </c>
    </row>
    <row r="83" spans="1:10" x14ac:dyDescent="0.25">
      <c r="A83" s="21" t="s">
        <v>79</v>
      </c>
      <c r="B83" s="71">
        <v>0</v>
      </c>
      <c r="C83" s="71">
        <v>0</v>
      </c>
    </row>
    <row r="85" spans="1:10" x14ac:dyDescent="0.25">
      <c r="A85" s="123" t="s">
        <v>80</v>
      </c>
      <c r="B85" s="72">
        <f>B73+B83</f>
        <v>345288000</v>
      </c>
      <c r="C85" s="72">
        <f>C73+C83</f>
        <v>420921951.58999997</v>
      </c>
    </row>
    <row r="86" spans="1:10" x14ac:dyDescent="0.25">
      <c r="A86" s="22" t="s">
        <v>91</v>
      </c>
      <c r="D86" s="26"/>
    </row>
    <row r="87" spans="1:10" x14ac:dyDescent="0.25">
      <c r="A87" s="29" t="s">
        <v>108</v>
      </c>
      <c r="D87" s="26"/>
    </row>
    <row r="88" spans="1:10" ht="26.25" x14ac:dyDescent="0.25">
      <c r="A88" s="30" t="s">
        <v>126</v>
      </c>
      <c r="D88" s="26"/>
    </row>
    <row r="89" spans="1:10" ht="51.75" x14ac:dyDescent="0.25">
      <c r="A89" s="31" t="s">
        <v>109</v>
      </c>
      <c r="D89" s="26"/>
    </row>
    <row r="91" spans="1:10" ht="14.25" customHeight="1" x14ac:dyDescent="0.25"/>
    <row r="92" spans="1:10" x14ac:dyDescent="0.25">
      <c r="A92" s="22" t="s">
        <v>88</v>
      </c>
      <c r="B92" s="141"/>
      <c r="C92" s="141"/>
    </row>
    <row r="93" spans="1:10" x14ac:dyDescent="0.25">
      <c r="A93" s="32" t="s">
        <v>128</v>
      </c>
      <c r="B93" s="145" t="s">
        <v>129</v>
      </c>
      <c r="C93" s="145"/>
      <c r="G93" s="5"/>
      <c r="H93" s="6"/>
      <c r="I93" s="6"/>
      <c r="J93" s="6"/>
    </row>
    <row r="94" spans="1:10" x14ac:dyDescent="0.25">
      <c r="A94" s="32" t="s">
        <v>119</v>
      </c>
      <c r="B94" s="146" t="s">
        <v>130</v>
      </c>
      <c r="C94" s="146"/>
      <c r="G94" s="5"/>
      <c r="H94" s="5"/>
      <c r="I94" s="5"/>
      <c r="J94" s="5"/>
    </row>
    <row r="95" spans="1:10" x14ac:dyDescent="0.25">
      <c r="A95" s="10"/>
      <c r="E95" s="5"/>
      <c r="F95" s="5"/>
      <c r="G95" s="5"/>
      <c r="H95" s="5"/>
      <c r="I95" s="5"/>
      <c r="J95" s="5"/>
    </row>
    <row r="96" spans="1:10" x14ac:dyDescent="0.25">
      <c r="A96" s="34"/>
      <c r="E96" s="5"/>
      <c r="F96" s="5"/>
      <c r="G96" s="5"/>
      <c r="H96" s="5"/>
      <c r="I96" s="5"/>
      <c r="J96" s="5"/>
    </row>
    <row r="97" spans="1:10" x14ac:dyDescent="0.25">
      <c r="B97" s="22"/>
      <c r="C97" s="22"/>
      <c r="D97" s="33"/>
      <c r="E97" s="5"/>
      <c r="F97" s="5"/>
      <c r="G97" s="5"/>
      <c r="H97" s="5"/>
      <c r="I97" s="5"/>
      <c r="J97" s="5"/>
    </row>
    <row r="98" spans="1:10" x14ac:dyDescent="0.25">
      <c r="A98" s="144" t="s">
        <v>116</v>
      </c>
      <c r="B98" s="144"/>
      <c r="C98" s="144"/>
      <c r="E98" s="5"/>
      <c r="F98" s="5"/>
      <c r="G98" s="5"/>
      <c r="H98" s="5"/>
      <c r="I98" s="5"/>
      <c r="J98" s="5"/>
    </row>
    <row r="99" spans="1:10" x14ac:dyDescent="0.25">
      <c r="A99" s="144" t="s">
        <v>117</v>
      </c>
      <c r="B99" s="144"/>
      <c r="C99" s="144"/>
    </row>
    <row r="100" spans="1:10" x14ac:dyDescent="0.25">
      <c r="A100"/>
      <c r="B100"/>
      <c r="C100"/>
      <c r="D100"/>
    </row>
    <row r="101" spans="1:10" x14ac:dyDescent="0.25">
      <c r="A101"/>
      <c r="B101"/>
      <c r="C101"/>
      <c r="D101"/>
    </row>
    <row r="102" spans="1:10" x14ac:dyDescent="0.25">
      <c r="A102"/>
      <c r="B102"/>
      <c r="C102"/>
      <c r="D102"/>
    </row>
    <row r="103" spans="1:10" x14ac:dyDescent="0.25">
      <c r="A103"/>
      <c r="B103"/>
      <c r="C103"/>
      <c r="D103"/>
    </row>
    <row r="104" spans="1:10" x14ac:dyDescent="0.25">
      <c r="A104"/>
      <c r="B104"/>
      <c r="C104"/>
      <c r="D104"/>
    </row>
    <row r="105" spans="1:10" x14ac:dyDescent="0.25">
      <c r="A105"/>
      <c r="B105"/>
      <c r="C105"/>
      <c r="D105"/>
    </row>
    <row r="106" spans="1:10" x14ac:dyDescent="0.25">
      <c r="A106"/>
      <c r="B106"/>
      <c r="C106"/>
      <c r="D106"/>
    </row>
    <row r="107" spans="1:10" x14ac:dyDescent="0.25">
      <c r="A107"/>
      <c r="B107"/>
      <c r="C107"/>
      <c r="D107"/>
    </row>
    <row r="108" spans="1:10" x14ac:dyDescent="0.25">
      <c r="A108"/>
      <c r="B108"/>
      <c r="C108"/>
      <c r="D108"/>
    </row>
    <row r="109" spans="1:10" x14ac:dyDescent="0.25">
      <c r="A109"/>
      <c r="B109"/>
      <c r="C109"/>
      <c r="D109"/>
    </row>
    <row r="110" spans="1:10" x14ac:dyDescent="0.25">
      <c r="A110"/>
      <c r="B110"/>
      <c r="C110"/>
      <c r="D110"/>
    </row>
    <row r="111" spans="1:10" x14ac:dyDescent="0.25">
      <c r="A111"/>
      <c r="B111"/>
      <c r="C111"/>
      <c r="D111"/>
    </row>
    <row r="112" spans="1:10" x14ac:dyDescent="0.25">
      <c r="A112"/>
      <c r="B112"/>
      <c r="C112"/>
      <c r="D112"/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  <row r="116" spans="1:4" x14ac:dyDescent="0.25">
      <c r="A116"/>
      <c r="B116"/>
      <c r="C116"/>
      <c r="D116"/>
    </row>
    <row r="117" spans="1:4" x14ac:dyDescent="0.25">
      <c r="A117"/>
      <c r="B117"/>
      <c r="C117"/>
      <c r="D117"/>
    </row>
    <row r="118" spans="1:4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  <row r="138" spans="1:4" x14ac:dyDescent="0.25">
      <c r="A138"/>
      <c r="B138"/>
      <c r="C138"/>
      <c r="D138"/>
    </row>
    <row r="139" spans="1:4" x14ac:dyDescent="0.25">
      <c r="A139"/>
      <c r="B139"/>
      <c r="C139"/>
      <c r="D139"/>
    </row>
    <row r="140" spans="1:4" x14ac:dyDescent="0.25">
      <c r="A140"/>
      <c r="B140"/>
      <c r="C140"/>
      <c r="D140"/>
    </row>
    <row r="141" spans="1:4" x14ac:dyDescent="0.25">
      <c r="A141"/>
      <c r="B141"/>
      <c r="C141"/>
      <c r="D141"/>
    </row>
    <row r="142" spans="1:4" x14ac:dyDescent="0.25">
      <c r="A142"/>
      <c r="B142"/>
      <c r="C142"/>
      <c r="D142"/>
    </row>
    <row r="143" spans="1:4" x14ac:dyDescent="0.25">
      <c r="A143"/>
      <c r="B143"/>
      <c r="C143"/>
      <c r="D143"/>
    </row>
    <row r="144" spans="1:4" x14ac:dyDescent="0.25">
      <c r="A144"/>
      <c r="B144"/>
      <c r="C144"/>
      <c r="D144"/>
    </row>
    <row r="145" spans="1:4" x14ac:dyDescent="0.25">
      <c r="A145"/>
      <c r="B145"/>
      <c r="C145"/>
      <c r="D145"/>
    </row>
    <row r="146" spans="1:4" x14ac:dyDescent="0.25">
      <c r="A146"/>
      <c r="B146"/>
      <c r="C146"/>
      <c r="D146"/>
    </row>
    <row r="147" spans="1:4" x14ac:dyDescent="0.25">
      <c r="A147"/>
      <c r="B147"/>
      <c r="C147"/>
      <c r="D147"/>
    </row>
    <row r="148" spans="1:4" x14ac:dyDescent="0.25">
      <c r="A148"/>
      <c r="B148"/>
      <c r="C148"/>
      <c r="D148"/>
    </row>
    <row r="149" spans="1:4" x14ac:dyDescent="0.25">
      <c r="A149"/>
      <c r="B149"/>
      <c r="C149"/>
      <c r="D149"/>
    </row>
    <row r="150" spans="1:4" x14ac:dyDescent="0.25">
      <c r="A150"/>
      <c r="B150"/>
      <c r="C150"/>
      <c r="D150"/>
    </row>
    <row r="151" spans="1:4" x14ac:dyDescent="0.25">
      <c r="A151"/>
      <c r="B151"/>
      <c r="C151"/>
      <c r="D151"/>
    </row>
    <row r="152" spans="1:4" x14ac:dyDescent="0.25">
      <c r="A152"/>
      <c r="B152"/>
      <c r="C152"/>
      <c r="D152"/>
    </row>
    <row r="153" spans="1:4" x14ac:dyDescent="0.25">
      <c r="A153"/>
      <c r="B153"/>
      <c r="C153"/>
      <c r="D153"/>
    </row>
    <row r="154" spans="1:4" x14ac:dyDescent="0.25">
      <c r="A154"/>
      <c r="B154"/>
      <c r="C154"/>
      <c r="D154"/>
    </row>
    <row r="155" spans="1:4" x14ac:dyDescent="0.25">
      <c r="A155"/>
      <c r="B155"/>
      <c r="C155"/>
      <c r="D155"/>
    </row>
    <row r="156" spans="1:4" x14ac:dyDescent="0.25">
      <c r="A156"/>
      <c r="B156"/>
      <c r="C156"/>
      <c r="D156"/>
    </row>
    <row r="157" spans="1:4" x14ac:dyDescent="0.25">
      <c r="A157"/>
      <c r="B157"/>
      <c r="C157"/>
      <c r="D157"/>
    </row>
    <row r="158" spans="1:4" x14ac:dyDescent="0.25">
      <c r="A158"/>
      <c r="B158"/>
      <c r="C158"/>
      <c r="D158"/>
    </row>
    <row r="159" spans="1:4" x14ac:dyDescent="0.25">
      <c r="A159"/>
      <c r="B159"/>
      <c r="C159"/>
      <c r="D159"/>
    </row>
    <row r="160" spans="1:4" x14ac:dyDescent="0.25">
      <c r="A160"/>
      <c r="B160"/>
      <c r="C160"/>
      <c r="D160"/>
    </row>
    <row r="161" spans="1:4" x14ac:dyDescent="0.25">
      <c r="A161"/>
      <c r="B161"/>
      <c r="C161"/>
      <c r="D161"/>
    </row>
    <row r="162" spans="1:4" x14ac:dyDescent="0.25">
      <c r="A162"/>
      <c r="B162"/>
      <c r="C162"/>
      <c r="D162"/>
    </row>
    <row r="163" spans="1:4" x14ac:dyDescent="0.25">
      <c r="A163"/>
      <c r="B163"/>
      <c r="C163"/>
      <c r="D163"/>
    </row>
    <row r="164" spans="1:4" x14ac:dyDescent="0.25">
      <c r="A164"/>
      <c r="B164"/>
      <c r="C164"/>
      <c r="D164"/>
    </row>
    <row r="165" spans="1:4" x14ac:dyDescent="0.25">
      <c r="A165"/>
      <c r="B165"/>
      <c r="C165"/>
      <c r="D165"/>
    </row>
    <row r="166" spans="1:4" x14ac:dyDescent="0.25">
      <c r="A166"/>
      <c r="B166"/>
      <c r="C166"/>
      <c r="D166"/>
    </row>
    <row r="167" spans="1:4" x14ac:dyDescent="0.25">
      <c r="A167"/>
      <c r="B167"/>
      <c r="C167"/>
      <c r="D167"/>
    </row>
    <row r="168" spans="1:4" x14ac:dyDescent="0.25">
      <c r="A168"/>
      <c r="B168"/>
      <c r="C168"/>
      <c r="D168"/>
    </row>
    <row r="169" spans="1:4" x14ac:dyDescent="0.25">
      <c r="A169"/>
      <c r="B169"/>
      <c r="C169"/>
      <c r="D169"/>
    </row>
    <row r="170" spans="1:4" x14ac:dyDescent="0.25">
      <c r="A170"/>
      <c r="B170"/>
      <c r="C170"/>
      <c r="D170"/>
    </row>
    <row r="171" spans="1:4" x14ac:dyDescent="0.25">
      <c r="A171"/>
      <c r="B171"/>
      <c r="C171"/>
      <c r="D171"/>
    </row>
    <row r="172" spans="1:4" x14ac:dyDescent="0.25">
      <c r="A172"/>
      <c r="B172"/>
      <c r="C172"/>
      <c r="D172"/>
    </row>
    <row r="173" spans="1:4" x14ac:dyDescent="0.25">
      <c r="A173"/>
      <c r="B173"/>
      <c r="C173"/>
      <c r="D173"/>
    </row>
    <row r="174" spans="1:4" x14ac:dyDescent="0.25">
      <c r="A174"/>
      <c r="B174"/>
      <c r="C174"/>
      <c r="D174"/>
    </row>
    <row r="175" spans="1:4" x14ac:dyDescent="0.25">
      <c r="A175"/>
      <c r="B175"/>
      <c r="C175"/>
      <c r="D175"/>
    </row>
    <row r="176" spans="1:4" x14ac:dyDescent="0.25">
      <c r="A176"/>
      <c r="B176"/>
      <c r="C176"/>
      <c r="D176"/>
    </row>
    <row r="177" spans="1:4" x14ac:dyDescent="0.25">
      <c r="A177"/>
      <c r="B177"/>
      <c r="C177"/>
      <c r="D177"/>
    </row>
    <row r="178" spans="1:4" x14ac:dyDescent="0.25">
      <c r="A178"/>
      <c r="B178"/>
      <c r="C178"/>
      <c r="D178"/>
    </row>
    <row r="179" spans="1:4" x14ac:dyDescent="0.25">
      <c r="A179"/>
      <c r="B179"/>
      <c r="C179"/>
      <c r="D179"/>
    </row>
    <row r="180" spans="1:4" x14ac:dyDescent="0.25">
      <c r="A180"/>
      <c r="B180"/>
      <c r="C180"/>
      <c r="D180"/>
    </row>
    <row r="181" spans="1:4" x14ac:dyDescent="0.25">
      <c r="A181"/>
      <c r="B181"/>
      <c r="C181"/>
      <c r="D181"/>
    </row>
    <row r="182" spans="1:4" x14ac:dyDescent="0.25">
      <c r="A182"/>
      <c r="B182"/>
      <c r="C182"/>
      <c r="D182"/>
    </row>
    <row r="183" spans="1:4" x14ac:dyDescent="0.25">
      <c r="A183"/>
      <c r="B183"/>
      <c r="C183"/>
      <c r="D183"/>
    </row>
    <row r="184" spans="1:4" x14ac:dyDescent="0.25">
      <c r="A184"/>
      <c r="B184"/>
      <c r="C184"/>
      <c r="D184"/>
    </row>
    <row r="185" spans="1:4" x14ac:dyDescent="0.25">
      <c r="A185"/>
      <c r="B185"/>
      <c r="C185"/>
      <c r="D185"/>
    </row>
    <row r="186" spans="1:4" x14ac:dyDescent="0.25">
      <c r="A186"/>
      <c r="B186"/>
      <c r="C186"/>
      <c r="D186"/>
    </row>
    <row r="187" spans="1:4" x14ac:dyDescent="0.25">
      <c r="A187"/>
      <c r="B187"/>
      <c r="C187"/>
      <c r="D187"/>
    </row>
    <row r="188" spans="1:4" x14ac:dyDescent="0.25">
      <c r="A188"/>
      <c r="B188"/>
      <c r="C188"/>
      <c r="D188"/>
    </row>
    <row r="189" spans="1:4" x14ac:dyDescent="0.25">
      <c r="A189"/>
      <c r="B189"/>
      <c r="C189"/>
      <c r="D189"/>
    </row>
    <row r="190" spans="1:4" x14ac:dyDescent="0.25">
      <c r="A190"/>
      <c r="B190"/>
      <c r="C190"/>
      <c r="D190"/>
    </row>
    <row r="191" spans="1:4" x14ac:dyDescent="0.25">
      <c r="A191"/>
      <c r="B191"/>
      <c r="C191"/>
      <c r="D191"/>
    </row>
    <row r="192" spans="1:4" x14ac:dyDescent="0.25">
      <c r="A192"/>
      <c r="B192"/>
      <c r="C192"/>
      <c r="D192"/>
    </row>
    <row r="193" spans="1:4" x14ac:dyDescent="0.25">
      <c r="A193"/>
      <c r="B193"/>
      <c r="C193"/>
      <c r="D193"/>
    </row>
    <row r="194" spans="1:4" x14ac:dyDescent="0.25">
      <c r="A194"/>
      <c r="B194"/>
      <c r="C194"/>
      <c r="D194"/>
    </row>
    <row r="195" spans="1:4" x14ac:dyDescent="0.25">
      <c r="A195"/>
      <c r="B195"/>
      <c r="C195"/>
      <c r="D195"/>
    </row>
    <row r="196" spans="1:4" x14ac:dyDescent="0.25">
      <c r="A196"/>
      <c r="B196"/>
      <c r="C196"/>
      <c r="D196"/>
    </row>
    <row r="197" spans="1:4" x14ac:dyDescent="0.25">
      <c r="A197"/>
      <c r="B197"/>
      <c r="C197"/>
      <c r="D197"/>
    </row>
    <row r="198" spans="1:4" x14ac:dyDescent="0.25">
      <c r="A198"/>
      <c r="B198"/>
      <c r="C198"/>
      <c r="D198"/>
    </row>
    <row r="199" spans="1:4" x14ac:dyDescent="0.25">
      <c r="A199"/>
      <c r="B199"/>
      <c r="C199"/>
      <c r="D199"/>
    </row>
    <row r="200" spans="1:4" x14ac:dyDescent="0.25">
      <c r="A200"/>
      <c r="B200"/>
      <c r="C200"/>
      <c r="D200"/>
    </row>
    <row r="201" spans="1:4" x14ac:dyDescent="0.25">
      <c r="A201"/>
      <c r="B201"/>
      <c r="C201"/>
      <c r="D201"/>
    </row>
    <row r="202" spans="1:4" x14ac:dyDescent="0.25">
      <c r="A202"/>
      <c r="B202"/>
      <c r="C202"/>
      <c r="D202"/>
    </row>
    <row r="203" spans="1:4" x14ac:dyDescent="0.25">
      <c r="A203"/>
      <c r="B203"/>
      <c r="C203"/>
      <c r="D203"/>
    </row>
    <row r="204" spans="1:4" x14ac:dyDescent="0.25">
      <c r="A204"/>
      <c r="B204"/>
      <c r="C204"/>
      <c r="D204"/>
    </row>
    <row r="205" spans="1:4" x14ac:dyDescent="0.25">
      <c r="A205"/>
      <c r="B205"/>
      <c r="C205"/>
      <c r="D205"/>
    </row>
    <row r="206" spans="1:4" x14ac:dyDescent="0.25">
      <c r="A206"/>
      <c r="B206"/>
      <c r="C206"/>
      <c r="D206"/>
    </row>
    <row r="207" spans="1:4" x14ac:dyDescent="0.25">
      <c r="A207"/>
      <c r="B207"/>
      <c r="C207"/>
      <c r="D207"/>
    </row>
    <row r="208" spans="1:4" x14ac:dyDescent="0.25">
      <c r="A208"/>
      <c r="B208"/>
      <c r="C208"/>
      <c r="D208"/>
    </row>
    <row r="209" spans="1:4" x14ac:dyDescent="0.25">
      <c r="A209"/>
      <c r="B209"/>
      <c r="C209"/>
      <c r="D209"/>
    </row>
    <row r="210" spans="1:4" x14ac:dyDescent="0.25">
      <c r="A210"/>
      <c r="B210"/>
      <c r="C210"/>
      <c r="D210"/>
    </row>
    <row r="211" spans="1:4" x14ac:dyDescent="0.25">
      <c r="A211"/>
      <c r="B211"/>
      <c r="C211"/>
      <c r="D211"/>
    </row>
    <row r="212" spans="1:4" x14ac:dyDescent="0.25">
      <c r="A212"/>
      <c r="B212"/>
      <c r="C212"/>
      <c r="D212"/>
    </row>
    <row r="213" spans="1:4" x14ac:dyDescent="0.25">
      <c r="A213"/>
      <c r="B213"/>
      <c r="C213"/>
      <c r="D213"/>
    </row>
    <row r="214" spans="1:4" x14ac:dyDescent="0.25">
      <c r="A214"/>
      <c r="B214"/>
      <c r="C214"/>
      <c r="D214"/>
    </row>
    <row r="215" spans="1:4" x14ac:dyDescent="0.25">
      <c r="A215"/>
      <c r="B215"/>
      <c r="C215"/>
      <c r="D215"/>
    </row>
    <row r="216" spans="1:4" x14ac:dyDescent="0.25">
      <c r="A216"/>
      <c r="B216"/>
      <c r="C216"/>
      <c r="D216"/>
    </row>
    <row r="217" spans="1:4" x14ac:dyDescent="0.25">
      <c r="A217"/>
      <c r="B217"/>
      <c r="C217"/>
      <c r="D217"/>
    </row>
    <row r="218" spans="1:4" x14ac:dyDescent="0.25">
      <c r="A218"/>
      <c r="B218"/>
      <c r="C218"/>
      <c r="D218"/>
    </row>
    <row r="219" spans="1:4" x14ac:dyDescent="0.25">
      <c r="A219"/>
      <c r="B219"/>
      <c r="C219"/>
      <c r="D219"/>
    </row>
    <row r="220" spans="1:4" x14ac:dyDescent="0.25">
      <c r="A220"/>
      <c r="B220"/>
      <c r="C220"/>
      <c r="D220"/>
    </row>
  </sheetData>
  <mergeCells count="9">
    <mergeCell ref="A98:C98"/>
    <mergeCell ref="A99:C99"/>
    <mergeCell ref="B93:C93"/>
    <mergeCell ref="B94:C94"/>
    <mergeCell ref="A1:C1"/>
    <mergeCell ref="A2:C2"/>
    <mergeCell ref="A3:C3"/>
    <mergeCell ref="A5:C5"/>
    <mergeCell ref="A4:C4"/>
  </mergeCells>
  <pageMargins left="0.7" right="0.7" top="0.75" bottom="0.75" header="0.3" footer="0.3"/>
  <pageSetup scale="61" orientation="portrait" r:id="rId1"/>
  <rowBreaks count="1" manualBreakCount="1">
    <brk id="68" max="18" man="1"/>
  </rowBreaks>
  <colBreaks count="1" manualBreakCount="1">
    <brk id="4" max="9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171"/>
  <sheetViews>
    <sheetView showGridLines="0" tabSelected="1" zoomScale="59" zoomScaleNormal="59" workbookViewId="0">
      <pane xSplit="2" topLeftCell="C1" activePane="topRight" state="frozen"/>
      <selection pane="topRight" activeCell="B111" sqref="B111:H111"/>
    </sheetView>
  </sheetViews>
  <sheetFormatPr baseColWidth="10" defaultColWidth="9.140625" defaultRowHeight="19.5" x14ac:dyDescent="0.3"/>
  <cols>
    <col min="1" max="1" width="1.140625" style="35" customWidth="1"/>
    <col min="2" max="2" width="141.140625" style="38" customWidth="1"/>
    <col min="3" max="3" width="21.140625" style="38" customWidth="1"/>
    <col min="4" max="4" width="22.140625" style="38" customWidth="1"/>
    <col min="5" max="5" width="19.85546875" style="38" customWidth="1"/>
    <col min="6" max="6" width="20.28515625" style="52" customWidth="1"/>
    <col min="7" max="7" width="20.85546875" style="38" customWidth="1"/>
    <col min="8" max="10" width="21" style="38" bestFit="1" customWidth="1"/>
    <col min="11" max="11" width="19.5703125" style="38" hidden="1" customWidth="1"/>
    <col min="12" max="12" width="22.7109375" style="38" hidden="1" customWidth="1"/>
    <col min="13" max="13" width="27.5703125" style="38" hidden="1" customWidth="1"/>
    <col min="14" max="14" width="36.85546875" style="38" hidden="1" customWidth="1"/>
    <col min="15" max="15" width="37.7109375" style="38" hidden="1" customWidth="1"/>
    <col min="16" max="16" width="8" style="38" hidden="1" customWidth="1"/>
    <col min="17" max="17" width="21.28515625" style="50" customWidth="1"/>
    <col min="18" max="18" width="9.140625" style="35"/>
    <col min="19" max="19" width="8.7109375" style="35" customWidth="1"/>
    <col min="20" max="20" width="9.140625" style="35" customWidth="1"/>
    <col min="21" max="28" width="6" style="35" customWidth="1"/>
    <col min="29" max="29" width="7" style="35" customWidth="1"/>
    <col min="30" max="30" width="14.42578125" style="35" customWidth="1"/>
    <col min="31" max="16384" width="9.140625" style="35"/>
  </cols>
  <sheetData>
    <row r="3" spans="2:32" ht="20.25" x14ac:dyDescent="0.3">
      <c r="B3" s="153" t="s">
        <v>87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S3"/>
      <c r="T3"/>
      <c r="U3"/>
      <c r="V3"/>
      <c r="W3"/>
      <c r="X3"/>
      <c r="Y3"/>
      <c r="Z3"/>
      <c r="AA3"/>
      <c r="AB3"/>
      <c r="AC3"/>
      <c r="AD3"/>
      <c r="AE3"/>
    </row>
    <row r="4" spans="2:32" ht="20.25" x14ac:dyDescent="0.3">
      <c r="B4" s="154" t="s">
        <v>89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S4" s="36"/>
    </row>
    <row r="5" spans="2:32" ht="20.25" x14ac:dyDescent="0.3">
      <c r="B5" s="154" t="s">
        <v>118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S5" s="36"/>
    </row>
    <row r="6" spans="2:32" ht="20.25" x14ac:dyDescent="0.3">
      <c r="B6" s="153" t="s">
        <v>106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S6" s="36"/>
    </row>
    <row r="7" spans="2:32" ht="20.25" x14ac:dyDescent="0.3">
      <c r="B7" s="153" t="s">
        <v>120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S7" s="36"/>
    </row>
    <row r="8" spans="2:32" ht="19.5" customHeight="1" x14ac:dyDescent="0.3">
      <c r="B8" s="155" t="s">
        <v>36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S8" s="36"/>
    </row>
    <row r="9" spans="2:32" ht="58.5" x14ac:dyDescent="0.3">
      <c r="B9" s="119" t="s">
        <v>0</v>
      </c>
      <c r="C9" s="119" t="s">
        <v>37</v>
      </c>
      <c r="D9" s="120" t="s">
        <v>122</v>
      </c>
      <c r="E9" s="119" t="s">
        <v>105</v>
      </c>
      <c r="F9" s="119" t="s">
        <v>104</v>
      </c>
      <c r="G9" s="119" t="s">
        <v>103</v>
      </c>
      <c r="H9" s="119" t="s">
        <v>102</v>
      </c>
      <c r="I9" s="119" t="s">
        <v>101</v>
      </c>
      <c r="J9" s="119" t="s">
        <v>100</v>
      </c>
      <c r="K9" s="119" t="s">
        <v>99</v>
      </c>
      <c r="L9" s="119" t="s">
        <v>98</v>
      </c>
      <c r="M9" s="119" t="s">
        <v>97</v>
      </c>
      <c r="N9" s="119" t="s">
        <v>96</v>
      </c>
      <c r="O9" s="119" t="s">
        <v>95</v>
      </c>
      <c r="P9" s="119" t="s">
        <v>94</v>
      </c>
      <c r="Q9" s="121" t="s">
        <v>93</v>
      </c>
      <c r="U9"/>
      <c r="V9"/>
      <c r="W9"/>
      <c r="X9"/>
      <c r="Y9"/>
      <c r="Z9"/>
      <c r="AA9"/>
      <c r="AB9"/>
      <c r="AC9"/>
      <c r="AD9"/>
      <c r="AE9"/>
      <c r="AF9"/>
    </row>
    <row r="10" spans="2:32" ht="25.5" customHeight="1" x14ac:dyDescent="0.3">
      <c r="B10" s="39" t="s">
        <v>1</v>
      </c>
      <c r="C10" s="96">
        <f t="shared" ref="C10:P10" si="0">C11+C17+C27+C37+C45+C53+C63+C68+C71</f>
        <v>345288000</v>
      </c>
      <c r="D10" s="91">
        <f>D11+D17+D27+D37+D45+D53+D63+D68+D71</f>
        <v>420921951.58999997</v>
      </c>
      <c r="E10" s="97">
        <f>E11+E17+E27+E37+E45+E53+E63+E68+E71</f>
        <v>26369428.880000003</v>
      </c>
      <c r="F10" s="97">
        <f t="shared" si="0"/>
        <v>25201309.949999999</v>
      </c>
      <c r="G10" s="97">
        <f t="shared" si="0"/>
        <v>31817733.640000001</v>
      </c>
      <c r="H10" s="97">
        <f t="shared" si="0"/>
        <v>26462323.690000001</v>
      </c>
      <c r="I10" s="97">
        <f t="shared" si="0"/>
        <v>41564856.460000008</v>
      </c>
      <c r="J10" s="97">
        <f t="shared" si="0"/>
        <v>27669721.249999996</v>
      </c>
      <c r="K10" s="97">
        <f t="shared" si="0"/>
        <v>0</v>
      </c>
      <c r="L10" s="97">
        <f t="shared" si="0"/>
        <v>0</v>
      </c>
      <c r="M10" s="97">
        <f t="shared" si="0"/>
        <v>0</v>
      </c>
      <c r="N10" s="97">
        <f t="shared" si="0"/>
        <v>0</v>
      </c>
      <c r="O10" s="97">
        <f t="shared" si="0"/>
        <v>0</v>
      </c>
      <c r="P10" s="97">
        <f t="shared" si="0"/>
        <v>0</v>
      </c>
      <c r="Q10" s="98">
        <f>+E10+F10+G10+H10+I10+J10+K10+L10+M10+N10+O10+P10</f>
        <v>179085373.87</v>
      </c>
      <c r="U10"/>
      <c r="V10"/>
      <c r="W10"/>
      <c r="X10"/>
      <c r="Y10"/>
      <c r="Z10"/>
      <c r="AA10"/>
      <c r="AB10"/>
      <c r="AC10"/>
      <c r="AD10"/>
      <c r="AE10"/>
      <c r="AF10"/>
    </row>
    <row r="11" spans="2:32" ht="20.100000000000001" customHeight="1" x14ac:dyDescent="0.3">
      <c r="B11" s="63" t="s">
        <v>2</v>
      </c>
      <c r="C11" s="99">
        <f t="shared" ref="C11:P11" si="1">C12+C13+C14+C15+C16</f>
        <v>256700480</v>
      </c>
      <c r="D11" s="92">
        <f>D12+D13+D14+D15+D16</f>
        <v>262022247.38999999</v>
      </c>
      <c r="E11" s="99">
        <f>E12+E13+E14+E15+E16</f>
        <v>22114523.670000002</v>
      </c>
      <c r="F11" s="99">
        <f t="shared" si="1"/>
        <v>18885488.879999999</v>
      </c>
      <c r="G11" s="99">
        <f t="shared" si="1"/>
        <v>18800437.899999999</v>
      </c>
      <c r="H11" s="99">
        <f t="shared" si="1"/>
        <v>17206482.149999999</v>
      </c>
      <c r="I11" s="99">
        <f t="shared" si="1"/>
        <v>31921183.370000005</v>
      </c>
      <c r="J11" s="99">
        <f t="shared" si="1"/>
        <v>19224633.599999998</v>
      </c>
      <c r="K11" s="99">
        <f t="shared" si="1"/>
        <v>0</v>
      </c>
      <c r="L11" s="99">
        <f t="shared" si="1"/>
        <v>0</v>
      </c>
      <c r="M11" s="99">
        <f t="shared" si="1"/>
        <v>0</v>
      </c>
      <c r="N11" s="99">
        <f t="shared" si="1"/>
        <v>0</v>
      </c>
      <c r="O11" s="99">
        <f t="shared" si="1"/>
        <v>0</v>
      </c>
      <c r="P11" s="99">
        <f t="shared" si="1"/>
        <v>0</v>
      </c>
      <c r="Q11" s="100">
        <f t="shared" ref="Q11:Q74" si="2">+E11+F11+G11+H11+I11+J11+K11+L11+M11+N11+O11+P11</f>
        <v>128152749.56999999</v>
      </c>
      <c r="U11" s="40"/>
    </row>
    <row r="12" spans="2:32" ht="20.100000000000001" customHeight="1" x14ac:dyDescent="0.3">
      <c r="B12" s="41" t="s">
        <v>3</v>
      </c>
      <c r="C12" s="101">
        <v>181349000</v>
      </c>
      <c r="D12" s="93">
        <v>186550767.38999999</v>
      </c>
      <c r="E12" s="102">
        <v>18354519.149999999</v>
      </c>
      <c r="F12" s="103">
        <v>14411000</v>
      </c>
      <c r="G12" s="103">
        <v>14548384.869999999</v>
      </c>
      <c r="H12" s="103">
        <v>14435000</v>
      </c>
      <c r="I12" s="103">
        <v>14406073.130000001</v>
      </c>
      <c r="J12" s="103">
        <v>15201841.17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98">
        <f t="shared" si="2"/>
        <v>91356818.319999993</v>
      </c>
    </row>
    <row r="13" spans="2:32" ht="20.100000000000001" customHeight="1" x14ac:dyDescent="0.3">
      <c r="B13" s="41" t="s">
        <v>4</v>
      </c>
      <c r="C13" s="101">
        <v>37068000</v>
      </c>
      <c r="D13" s="93">
        <v>37188000</v>
      </c>
      <c r="E13" s="102">
        <v>685250.6</v>
      </c>
      <c r="F13" s="103">
        <v>652866.66</v>
      </c>
      <c r="G13" s="103">
        <v>673449.31</v>
      </c>
      <c r="H13" s="103">
        <v>620694.15</v>
      </c>
      <c r="I13" s="103">
        <v>13379602.32</v>
      </c>
      <c r="J13" s="103">
        <v>701766.67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98">
        <f t="shared" si="2"/>
        <v>16713629.710000001</v>
      </c>
    </row>
    <row r="14" spans="2:32" ht="20.100000000000001" customHeight="1" x14ac:dyDescent="0.3">
      <c r="B14" s="41" t="s">
        <v>39</v>
      </c>
      <c r="C14" s="101">
        <v>12000000</v>
      </c>
      <c r="D14" s="93">
        <v>12000000</v>
      </c>
      <c r="E14" s="102">
        <v>979990.44</v>
      </c>
      <c r="F14" s="103">
        <v>1672374.99</v>
      </c>
      <c r="G14" s="103">
        <v>1406073.24</v>
      </c>
      <c r="H14" s="103">
        <v>0</v>
      </c>
      <c r="I14" s="103">
        <v>2002589.16</v>
      </c>
      <c r="J14" s="103">
        <v>1150423.56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98">
        <f t="shared" si="2"/>
        <v>7211451.3900000006</v>
      </c>
    </row>
    <row r="15" spans="2:32" ht="20.100000000000001" customHeight="1" x14ac:dyDescent="0.3">
      <c r="B15" s="41" t="s">
        <v>5</v>
      </c>
      <c r="C15" s="101">
        <v>0</v>
      </c>
      <c r="D15" s="93">
        <v>0</v>
      </c>
      <c r="E15" s="102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98">
        <f t="shared" si="2"/>
        <v>0</v>
      </c>
    </row>
    <row r="16" spans="2:32" ht="20.100000000000001" customHeight="1" x14ac:dyDescent="0.3">
      <c r="B16" s="41" t="s">
        <v>6</v>
      </c>
      <c r="C16" s="104">
        <v>26283480</v>
      </c>
      <c r="D16" s="93">
        <v>26283480</v>
      </c>
      <c r="E16" s="102">
        <v>2094763.48</v>
      </c>
      <c r="F16" s="103">
        <v>2149247.23</v>
      </c>
      <c r="G16" s="103">
        <v>2172530.48</v>
      </c>
      <c r="H16" s="103">
        <v>2150788</v>
      </c>
      <c r="I16" s="103">
        <v>2132918.7599999998</v>
      </c>
      <c r="J16" s="103">
        <v>2170602.2000000002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98">
        <f t="shared" si="2"/>
        <v>12870850.149999999</v>
      </c>
    </row>
    <row r="17" spans="1:17" ht="20.100000000000001" customHeight="1" x14ac:dyDescent="0.3">
      <c r="B17" s="63" t="s">
        <v>7</v>
      </c>
      <c r="C17" s="99">
        <f t="shared" ref="C17:P17" si="3">C18+C19+C20+C21+C22+C23+C24+C25+C26</f>
        <v>65572520</v>
      </c>
      <c r="D17" s="92">
        <f>D18+D19+D20+D21+D22+D23+D24+D25+D26</f>
        <v>116184241.52</v>
      </c>
      <c r="E17" s="99">
        <f t="shared" si="3"/>
        <v>3316474.0200000005</v>
      </c>
      <c r="F17" s="99">
        <f t="shared" si="3"/>
        <v>6267001.2300000004</v>
      </c>
      <c r="G17" s="99">
        <f t="shared" si="3"/>
        <v>9885462.4300000016</v>
      </c>
      <c r="H17" s="99">
        <f t="shared" si="3"/>
        <v>8595848.1699999999</v>
      </c>
      <c r="I17" s="99">
        <f t="shared" si="3"/>
        <v>8711063.6999999993</v>
      </c>
      <c r="J17" s="99">
        <f t="shared" si="3"/>
        <v>7094555.0600000005</v>
      </c>
      <c r="K17" s="99">
        <f t="shared" si="3"/>
        <v>0</v>
      </c>
      <c r="L17" s="99">
        <f t="shared" si="3"/>
        <v>0</v>
      </c>
      <c r="M17" s="99">
        <f t="shared" si="3"/>
        <v>0</v>
      </c>
      <c r="N17" s="99">
        <f t="shared" si="3"/>
        <v>0</v>
      </c>
      <c r="O17" s="99">
        <f t="shared" si="3"/>
        <v>0</v>
      </c>
      <c r="P17" s="99">
        <f t="shared" si="3"/>
        <v>0</v>
      </c>
      <c r="Q17" s="100">
        <f t="shared" si="2"/>
        <v>43870404.609999999</v>
      </c>
    </row>
    <row r="18" spans="1:17" ht="20.100000000000001" customHeight="1" x14ac:dyDescent="0.3">
      <c r="B18" s="41" t="s">
        <v>8</v>
      </c>
      <c r="C18" s="101">
        <v>15605000</v>
      </c>
      <c r="D18" s="93">
        <v>15659841.01</v>
      </c>
      <c r="E18" s="101">
        <v>1186149.8700000001</v>
      </c>
      <c r="F18" s="101">
        <v>1161835.8600000001</v>
      </c>
      <c r="G18" s="101">
        <v>1170247.45</v>
      </c>
      <c r="H18" s="101">
        <v>1380297.12</v>
      </c>
      <c r="I18" s="101">
        <v>894718.73</v>
      </c>
      <c r="J18" s="101">
        <v>949748.33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98">
        <f t="shared" si="2"/>
        <v>6742997.3600000013</v>
      </c>
    </row>
    <row r="19" spans="1:17" ht="20.100000000000001" customHeight="1" x14ac:dyDescent="0.3">
      <c r="B19" s="41" t="s">
        <v>9</v>
      </c>
      <c r="C19" s="101">
        <v>1699596</v>
      </c>
      <c r="D19" s="93">
        <v>4904114.6399999997</v>
      </c>
      <c r="E19" s="101">
        <v>0</v>
      </c>
      <c r="F19" s="101">
        <v>287590.64</v>
      </c>
      <c r="G19" s="101">
        <v>707540.86</v>
      </c>
      <c r="H19" s="101">
        <v>133336.22</v>
      </c>
      <c r="I19" s="101">
        <v>30000</v>
      </c>
      <c r="J19" s="101">
        <v>870409.09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98">
        <f t="shared" si="2"/>
        <v>2028876.81</v>
      </c>
    </row>
    <row r="20" spans="1:17" ht="20.100000000000001" customHeight="1" x14ac:dyDescent="0.3">
      <c r="B20" s="41" t="s">
        <v>10</v>
      </c>
      <c r="C20" s="101">
        <v>450000</v>
      </c>
      <c r="D20" s="93">
        <v>595000</v>
      </c>
      <c r="E20" s="101">
        <v>21882.5</v>
      </c>
      <c r="F20" s="101">
        <v>187.5</v>
      </c>
      <c r="G20" s="101">
        <v>168426</v>
      </c>
      <c r="H20" s="101">
        <v>12355</v>
      </c>
      <c r="I20" s="101">
        <v>13930</v>
      </c>
      <c r="J20" s="101">
        <v>109312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98">
        <f t="shared" si="2"/>
        <v>326093</v>
      </c>
    </row>
    <row r="21" spans="1:17" ht="20.100000000000001" customHeight="1" x14ac:dyDescent="0.3">
      <c r="B21" s="41" t="s">
        <v>11</v>
      </c>
      <c r="C21" s="101">
        <v>800000</v>
      </c>
      <c r="D21" s="93">
        <v>1882217.42</v>
      </c>
      <c r="E21" s="101">
        <v>400</v>
      </c>
      <c r="F21" s="101">
        <v>62840.74</v>
      </c>
      <c r="G21" s="101">
        <v>96996.35</v>
      </c>
      <c r="H21" s="101">
        <v>134602.59</v>
      </c>
      <c r="I21" s="101">
        <v>58333.33</v>
      </c>
      <c r="J21" s="101">
        <v>59506.74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98">
        <f t="shared" si="2"/>
        <v>412679.75</v>
      </c>
    </row>
    <row r="22" spans="1:17" ht="20.100000000000001" customHeight="1" x14ac:dyDescent="0.3">
      <c r="B22" s="41" t="s">
        <v>12</v>
      </c>
      <c r="C22" s="101">
        <v>21886654</v>
      </c>
      <c r="D22" s="93">
        <v>31246492.789999999</v>
      </c>
      <c r="E22" s="101">
        <v>1137035.1000000001</v>
      </c>
      <c r="F22" s="101">
        <v>1933257.75</v>
      </c>
      <c r="G22" s="101">
        <v>1510086.79</v>
      </c>
      <c r="H22" s="101">
        <v>2056158.41</v>
      </c>
      <c r="I22" s="101">
        <v>1579440.44</v>
      </c>
      <c r="J22" s="101">
        <v>1264408.3700000001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98">
        <f t="shared" si="2"/>
        <v>9480386.8599999994</v>
      </c>
    </row>
    <row r="23" spans="1:17" ht="20.100000000000001" customHeight="1" x14ac:dyDescent="0.3">
      <c r="B23" s="41" t="s">
        <v>13</v>
      </c>
      <c r="C23" s="101">
        <v>4000000</v>
      </c>
      <c r="D23" s="93">
        <f>3000000+1000000</f>
        <v>4000000</v>
      </c>
      <c r="E23" s="101">
        <v>60730.7</v>
      </c>
      <c r="F23" s="101">
        <v>269156</v>
      </c>
      <c r="G23" s="101">
        <v>395111.12</v>
      </c>
      <c r="H23" s="101">
        <v>336493.64</v>
      </c>
      <c r="I23" s="101">
        <v>2699154.25</v>
      </c>
      <c r="J23" s="101">
        <v>344460.41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98">
        <f t="shared" si="2"/>
        <v>4105106.12</v>
      </c>
    </row>
    <row r="24" spans="1:17" ht="19.5" customHeight="1" x14ac:dyDescent="0.3">
      <c r="B24" s="143" t="s">
        <v>14</v>
      </c>
      <c r="C24" s="101">
        <v>300000</v>
      </c>
      <c r="D24" s="93">
        <v>6815809.9000000004</v>
      </c>
      <c r="E24" s="101">
        <v>263570.01</v>
      </c>
      <c r="F24" s="101">
        <v>0</v>
      </c>
      <c r="G24" s="101">
        <v>252325.3</v>
      </c>
      <c r="H24" s="101">
        <v>389046</v>
      </c>
      <c r="I24" s="101">
        <v>381934.39</v>
      </c>
      <c r="J24" s="101">
        <v>290370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98">
        <f t="shared" si="2"/>
        <v>1577245.7000000002</v>
      </c>
    </row>
    <row r="25" spans="1:17" ht="20.100000000000001" customHeight="1" x14ac:dyDescent="0.3">
      <c r="B25" s="41" t="s">
        <v>15</v>
      </c>
      <c r="C25" s="101">
        <v>16331270</v>
      </c>
      <c r="D25" s="93">
        <v>41062765.759999998</v>
      </c>
      <c r="E25" s="101">
        <v>120000</v>
      </c>
      <c r="F25" s="101">
        <v>1870913.34</v>
      </c>
      <c r="G25" s="101">
        <v>4850625</v>
      </c>
      <c r="H25" s="101">
        <v>3325885.34</v>
      </c>
      <c r="I25" s="101">
        <v>2263206.4500000002</v>
      </c>
      <c r="J25" s="101">
        <v>2298033.34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98">
        <f t="shared" si="2"/>
        <v>14728663.469999999</v>
      </c>
    </row>
    <row r="26" spans="1:17" ht="20.100000000000001" customHeight="1" x14ac:dyDescent="0.3">
      <c r="B26" s="41" t="s">
        <v>40</v>
      </c>
      <c r="C26" s="101">
        <v>4500000</v>
      </c>
      <c r="D26" s="93">
        <v>10018000</v>
      </c>
      <c r="E26" s="101">
        <v>526705.84</v>
      </c>
      <c r="F26" s="101">
        <v>681219.4</v>
      </c>
      <c r="G26" s="101">
        <v>734103.56</v>
      </c>
      <c r="H26" s="101">
        <v>827673.85</v>
      </c>
      <c r="I26" s="101">
        <v>790346.11</v>
      </c>
      <c r="J26" s="101">
        <v>908306.78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98">
        <f t="shared" si="2"/>
        <v>4468355.54</v>
      </c>
    </row>
    <row r="27" spans="1:17" s="43" customFormat="1" ht="20.100000000000001" customHeight="1" x14ac:dyDescent="0.3">
      <c r="A27" s="42">
        <v>218697.2</v>
      </c>
      <c r="B27" s="64" t="s">
        <v>16</v>
      </c>
      <c r="C27" s="99">
        <f>C28+C29+C30+C31+C32+C33+C34+C36+C35</f>
        <v>5445000</v>
      </c>
      <c r="D27" s="92">
        <f>D28+D29+D30+D31+D32+D33+D34+D36+D35</f>
        <v>19629012</v>
      </c>
      <c r="E27" s="99">
        <f t="shared" ref="E27:P27" si="4">E28+E29+E30+E31+E32+E33+E34+E36+E35</f>
        <v>21859.5</v>
      </c>
      <c r="F27" s="99">
        <f t="shared" si="4"/>
        <v>32825.11</v>
      </c>
      <c r="G27" s="99">
        <f t="shared" si="4"/>
        <v>1328368.5499999998</v>
      </c>
      <c r="H27" s="99">
        <f t="shared" si="4"/>
        <v>659993.37</v>
      </c>
      <c r="I27" s="99">
        <f t="shared" si="4"/>
        <v>912626.17999999993</v>
      </c>
      <c r="J27" s="99">
        <f t="shared" si="4"/>
        <v>1350532.5899999999</v>
      </c>
      <c r="K27" s="99">
        <f t="shared" si="4"/>
        <v>0</v>
      </c>
      <c r="L27" s="99">
        <f t="shared" si="4"/>
        <v>0</v>
      </c>
      <c r="M27" s="99">
        <f t="shared" si="4"/>
        <v>0</v>
      </c>
      <c r="N27" s="99">
        <f t="shared" si="4"/>
        <v>0</v>
      </c>
      <c r="O27" s="99">
        <f t="shared" si="4"/>
        <v>0</v>
      </c>
      <c r="P27" s="99">
        <f t="shared" si="4"/>
        <v>0</v>
      </c>
      <c r="Q27" s="100">
        <f t="shared" si="2"/>
        <v>4306205.3</v>
      </c>
    </row>
    <row r="28" spans="1:17" ht="20.100000000000001" customHeight="1" x14ac:dyDescent="0.3">
      <c r="B28" s="41" t="s">
        <v>17</v>
      </c>
      <c r="C28" s="105">
        <v>260000</v>
      </c>
      <c r="D28" s="93">
        <v>372500</v>
      </c>
      <c r="E28" s="105">
        <v>21859.5</v>
      </c>
      <c r="F28" s="103">
        <v>19255.11</v>
      </c>
      <c r="G28" s="103">
        <v>139877.10999999999</v>
      </c>
      <c r="H28" s="103">
        <v>16518.900000000001</v>
      </c>
      <c r="I28" s="103">
        <v>87404.18</v>
      </c>
      <c r="J28" s="103">
        <v>277678.39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98">
        <f t="shared" si="2"/>
        <v>562593.18999999994</v>
      </c>
    </row>
    <row r="29" spans="1:17" ht="20.100000000000001" customHeight="1" x14ac:dyDescent="0.3">
      <c r="B29" s="44" t="s">
        <v>18</v>
      </c>
      <c r="C29" s="105">
        <v>0</v>
      </c>
      <c r="D29" s="93">
        <v>192812</v>
      </c>
      <c r="E29" s="105">
        <v>0</v>
      </c>
      <c r="F29" s="103">
        <v>0</v>
      </c>
      <c r="G29" s="103">
        <v>192812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98">
        <f t="shared" si="2"/>
        <v>192812</v>
      </c>
    </row>
    <row r="30" spans="1:17" ht="20.100000000000001" customHeight="1" x14ac:dyDescent="0.3">
      <c r="B30" s="41" t="s">
        <v>19</v>
      </c>
      <c r="C30" s="105">
        <v>200000</v>
      </c>
      <c r="D30" s="93">
        <v>306800</v>
      </c>
      <c r="E30" s="105">
        <v>0</v>
      </c>
      <c r="F30" s="103">
        <v>0</v>
      </c>
      <c r="G30" s="103">
        <v>29000</v>
      </c>
      <c r="H30" s="103">
        <v>0</v>
      </c>
      <c r="I30" s="103">
        <v>0</v>
      </c>
      <c r="J30" s="103">
        <v>96848.5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98">
        <f t="shared" si="2"/>
        <v>125848.5</v>
      </c>
    </row>
    <row r="31" spans="1:17" ht="20.100000000000001" customHeight="1" x14ac:dyDescent="0.3">
      <c r="B31" s="41" t="s">
        <v>20</v>
      </c>
      <c r="C31" s="105">
        <v>30000</v>
      </c>
      <c r="D31" s="93">
        <v>30000</v>
      </c>
      <c r="E31" s="105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103">
        <v>0</v>
      </c>
      <c r="Q31" s="98">
        <f t="shared" si="2"/>
        <v>0</v>
      </c>
    </row>
    <row r="32" spans="1:17" ht="20.100000000000001" customHeight="1" x14ac:dyDescent="0.3">
      <c r="B32" s="41" t="s">
        <v>21</v>
      </c>
      <c r="C32" s="105">
        <v>50000</v>
      </c>
      <c r="D32" s="93">
        <v>100000</v>
      </c>
      <c r="E32" s="105">
        <v>0</v>
      </c>
      <c r="F32" s="103">
        <v>0</v>
      </c>
      <c r="G32" s="103">
        <v>0</v>
      </c>
      <c r="H32" s="103">
        <v>49844.47</v>
      </c>
      <c r="I32" s="103">
        <v>0</v>
      </c>
      <c r="J32" s="103">
        <v>4425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98">
        <f t="shared" si="2"/>
        <v>54269.47</v>
      </c>
    </row>
    <row r="33" spans="2:17" ht="20.100000000000001" customHeight="1" x14ac:dyDescent="0.3">
      <c r="B33" s="41" t="s">
        <v>22</v>
      </c>
      <c r="C33" s="105">
        <v>50000</v>
      </c>
      <c r="D33" s="93">
        <v>50000</v>
      </c>
      <c r="E33" s="105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98">
        <f t="shared" si="2"/>
        <v>0</v>
      </c>
    </row>
    <row r="34" spans="2:17" ht="20.100000000000001" customHeight="1" x14ac:dyDescent="0.3">
      <c r="B34" s="41" t="s">
        <v>23</v>
      </c>
      <c r="C34" s="105">
        <v>4250000</v>
      </c>
      <c r="D34" s="93">
        <v>12603000</v>
      </c>
      <c r="E34" s="105">
        <v>0</v>
      </c>
      <c r="F34" s="103">
        <v>0</v>
      </c>
      <c r="G34" s="103">
        <v>900000</v>
      </c>
      <c r="H34" s="103">
        <v>560000</v>
      </c>
      <c r="I34" s="103">
        <v>633000</v>
      </c>
      <c r="J34" s="103">
        <v>638673.19999999995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98">
        <f t="shared" si="2"/>
        <v>2731673.2</v>
      </c>
    </row>
    <row r="35" spans="2:17" ht="20.100000000000001" customHeight="1" x14ac:dyDescent="0.3">
      <c r="B35" s="41" t="s">
        <v>41</v>
      </c>
      <c r="C35" s="106">
        <v>0</v>
      </c>
      <c r="D35" s="93">
        <v>0</v>
      </c>
      <c r="E35" s="106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98">
        <f t="shared" si="2"/>
        <v>0</v>
      </c>
    </row>
    <row r="36" spans="2:17" ht="20.100000000000001" customHeight="1" x14ac:dyDescent="0.3">
      <c r="B36" s="44" t="s">
        <v>24</v>
      </c>
      <c r="C36" s="105">
        <v>605000</v>
      </c>
      <c r="D36" s="93">
        <v>5973900</v>
      </c>
      <c r="E36" s="105">
        <v>0</v>
      </c>
      <c r="F36" s="103">
        <v>13570</v>
      </c>
      <c r="G36" s="103">
        <v>66679.44</v>
      </c>
      <c r="H36" s="103">
        <v>33630</v>
      </c>
      <c r="I36" s="103">
        <v>192222</v>
      </c>
      <c r="J36" s="103">
        <v>332907.5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v>0</v>
      </c>
      <c r="Q36" s="98">
        <f t="shared" si="2"/>
        <v>639008.93999999994</v>
      </c>
    </row>
    <row r="37" spans="2:17" ht="20.100000000000001" customHeight="1" x14ac:dyDescent="0.3">
      <c r="B37" s="64" t="s">
        <v>25</v>
      </c>
      <c r="C37" s="99">
        <f t="shared" ref="C37:P37" si="5">C38+C39+C40+C41+C42+C43+C44</f>
        <v>3150000</v>
      </c>
      <c r="D37" s="92">
        <f>D38+D39+D40+D41+D42+D43+D44</f>
        <v>3704304</v>
      </c>
      <c r="E37" s="99">
        <f t="shared" si="5"/>
        <v>916571.69</v>
      </c>
      <c r="F37" s="99">
        <f t="shared" si="5"/>
        <v>15994.73</v>
      </c>
      <c r="G37" s="99">
        <f t="shared" si="5"/>
        <v>1803464.76</v>
      </c>
      <c r="H37" s="99">
        <f t="shared" si="5"/>
        <v>0</v>
      </c>
      <c r="I37" s="99">
        <f t="shared" si="5"/>
        <v>19983.21</v>
      </c>
      <c r="J37" s="99">
        <f t="shared" si="5"/>
        <v>0</v>
      </c>
      <c r="K37" s="99">
        <f t="shared" si="5"/>
        <v>0</v>
      </c>
      <c r="L37" s="99">
        <f t="shared" si="5"/>
        <v>0</v>
      </c>
      <c r="M37" s="99">
        <f t="shared" si="5"/>
        <v>0</v>
      </c>
      <c r="N37" s="99">
        <f t="shared" si="5"/>
        <v>0</v>
      </c>
      <c r="O37" s="99">
        <f t="shared" si="5"/>
        <v>0</v>
      </c>
      <c r="P37" s="99">
        <f t="shared" si="5"/>
        <v>0</v>
      </c>
      <c r="Q37" s="100">
        <f t="shared" si="2"/>
        <v>2756014.3899999997</v>
      </c>
    </row>
    <row r="38" spans="2:17" ht="20.100000000000001" customHeight="1" x14ac:dyDescent="0.3">
      <c r="B38" s="41" t="s">
        <v>26</v>
      </c>
      <c r="C38" s="105">
        <v>150000</v>
      </c>
      <c r="D38" s="93">
        <v>150000</v>
      </c>
      <c r="E38" s="105">
        <v>0</v>
      </c>
      <c r="F38" s="105">
        <v>0</v>
      </c>
      <c r="G38" s="105">
        <v>0</v>
      </c>
      <c r="H38" s="105">
        <v>0</v>
      </c>
      <c r="I38" s="105">
        <v>25000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98">
        <f t="shared" si="2"/>
        <v>25000</v>
      </c>
    </row>
    <row r="39" spans="2:17" ht="20.100000000000001" customHeight="1" x14ac:dyDescent="0.3">
      <c r="B39" s="41" t="s">
        <v>42</v>
      </c>
      <c r="C39" s="104">
        <v>0</v>
      </c>
      <c r="D39" s="93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98">
        <f t="shared" si="2"/>
        <v>0</v>
      </c>
    </row>
    <row r="40" spans="2:17" ht="20.100000000000001" customHeight="1" x14ac:dyDescent="0.3">
      <c r="B40" s="41" t="s">
        <v>43</v>
      </c>
      <c r="C40" s="101">
        <v>0</v>
      </c>
      <c r="D40" s="93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98">
        <f t="shared" si="2"/>
        <v>0</v>
      </c>
    </row>
    <row r="41" spans="2:17" ht="20.100000000000001" customHeight="1" x14ac:dyDescent="0.3">
      <c r="B41" s="41" t="s">
        <v>44</v>
      </c>
      <c r="C41" s="104">
        <v>0</v>
      </c>
      <c r="D41" s="93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98">
        <f t="shared" si="2"/>
        <v>0</v>
      </c>
    </row>
    <row r="42" spans="2:17" ht="20.100000000000001" customHeight="1" x14ac:dyDescent="0.3">
      <c r="B42" s="41" t="s">
        <v>45</v>
      </c>
      <c r="C42" s="104">
        <v>0</v>
      </c>
      <c r="D42" s="93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98">
        <f t="shared" si="2"/>
        <v>0</v>
      </c>
    </row>
    <row r="43" spans="2:17" ht="20.100000000000001" customHeight="1" x14ac:dyDescent="0.3">
      <c r="B43" s="41" t="s">
        <v>27</v>
      </c>
      <c r="C43" s="104">
        <v>3000000</v>
      </c>
      <c r="D43" s="93">
        <v>3554304</v>
      </c>
      <c r="E43" s="107">
        <v>916571.69</v>
      </c>
      <c r="F43" s="105">
        <v>15994.73</v>
      </c>
      <c r="G43" s="105">
        <v>1803464.76</v>
      </c>
      <c r="H43" s="105">
        <v>0</v>
      </c>
      <c r="I43" s="105">
        <v>-5016.79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98">
        <f t="shared" si="2"/>
        <v>2731014.3899999997</v>
      </c>
    </row>
    <row r="44" spans="2:17" ht="20.100000000000001" customHeight="1" x14ac:dyDescent="0.3">
      <c r="B44" s="41" t="s">
        <v>46</v>
      </c>
      <c r="C44" s="101">
        <v>0</v>
      </c>
      <c r="D44" s="93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98">
        <f t="shared" si="2"/>
        <v>0</v>
      </c>
    </row>
    <row r="45" spans="2:17" ht="20.100000000000001" customHeight="1" x14ac:dyDescent="0.3">
      <c r="B45" s="64" t="s">
        <v>47</v>
      </c>
      <c r="C45" s="108">
        <f>SUM(C46:C52)</f>
        <v>0</v>
      </c>
      <c r="D45" s="92">
        <f>SUM(D46:D52)</f>
        <v>0</v>
      </c>
      <c r="E45" s="108">
        <f t="shared" ref="E45:P45" si="6">SUM(E46:E52)</f>
        <v>0</v>
      </c>
      <c r="F45" s="108">
        <f t="shared" si="6"/>
        <v>0</v>
      </c>
      <c r="G45" s="108">
        <f t="shared" si="6"/>
        <v>0</v>
      </c>
      <c r="H45" s="108">
        <f t="shared" si="6"/>
        <v>0</v>
      </c>
      <c r="I45" s="108">
        <f t="shared" si="6"/>
        <v>0</v>
      </c>
      <c r="J45" s="108">
        <f t="shared" si="6"/>
        <v>0</v>
      </c>
      <c r="K45" s="108">
        <f t="shared" si="6"/>
        <v>0</v>
      </c>
      <c r="L45" s="108">
        <f t="shared" si="6"/>
        <v>0</v>
      </c>
      <c r="M45" s="108">
        <f t="shared" si="6"/>
        <v>0</v>
      </c>
      <c r="N45" s="108">
        <f t="shared" si="6"/>
        <v>0</v>
      </c>
      <c r="O45" s="108">
        <f t="shared" si="6"/>
        <v>0</v>
      </c>
      <c r="P45" s="108">
        <f t="shared" si="6"/>
        <v>0</v>
      </c>
      <c r="Q45" s="100">
        <f t="shared" si="2"/>
        <v>0</v>
      </c>
    </row>
    <row r="46" spans="2:17" ht="20.100000000000001" customHeight="1" x14ac:dyDescent="0.3">
      <c r="B46" s="41" t="s">
        <v>48</v>
      </c>
      <c r="C46" s="104">
        <v>0</v>
      </c>
      <c r="D46" s="93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98">
        <f t="shared" si="2"/>
        <v>0</v>
      </c>
    </row>
    <row r="47" spans="2:17" ht="20.100000000000001" customHeight="1" x14ac:dyDescent="0.3">
      <c r="B47" s="41" t="s">
        <v>49</v>
      </c>
      <c r="C47" s="104">
        <v>0</v>
      </c>
      <c r="D47" s="93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98">
        <f t="shared" si="2"/>
        <v>0</v>
      </c>
    </row>
    <row r="48" spans="2:17" ht="20.100000000000001" customHeight="1" x14ac:dyDescent="0.3">
      <c r="B48" s="41" t="s">
        <v>50</v>
      </c>
      <c r="C48" s="101">
        <v>0</v>
      </c>
      <c r="D48" s="93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98">
        <f t="shared" si="2"/>
        <v>0</v>
      </c>
    </row>
    <row r="49" spans="2:19" ht="20.100000000000001" customHeight="1" x14ac:dyDescent="0.3">
      <c r="B49" s="41" t="s">
        <v>51</v>
      </c>
      <c r="C49" s="104">
        <v>0</v>
      </c>
      <c r="D49" s="93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98">
        <f t="shared" si="2"/>
        <v>0</v>
      </c>
    </row>
    <row r="50" spans="2:19" ht="20.100000000000001" customHeight="1" x14ac:dyDescent="0.3">
      <c r="B50" s="41" t="s">
        <v>52</v>
      </c>
      <c r="C50" s="104">
        <v>0</v>
      </c>
      <c r="D50" s="93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98">
        <f t="shared" si="2"/>
        <v>0</v>
      </c>
    </row>
    <row r="51" spans="2:19" ht="20.100000000000001" customHeight="1" x14ac:dyDescent="0.3">
      <c r="B51" s="41" t="s">
        <v>53</v>
      </c>
      <c r="C51" s="101">
        <v>0</v>
      </c>
      <c r="D51" s="93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98">
        <f t="shared" si="2"/>
        <v>0</v>
      </c>
    </row>
    <row r="52" spans="2:19" ht="20.100000000000001" customHeight="1" x14ac:dyDescent="0.3">
      <c r="B52" s="41" t="s">
        <v>54</v>
      </c>
      <c r="C52" s="101"/>
      <c r="D52" s="93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98">
        <f t="shared" si="2"/>
        <v>0</v>
      </c>
    </row>
    <row r="53" spans="2:19" ht="20.100000000000001" customHeight="1" x14ac:dyDescent="0.3">
      <c r="B53" s="65" t="s">
        <v>28</v>
      </c>
      <c r="C53" s="109">
        <f t="shared" ref="C53:P53" si="7">C54+C55+C56+C57+C58+C59+C60+C61+C62</f>
        <v>0</v>
      </c>
      <c r="D53" s="92">
        <f>D54+D55+D56+D57+D58+D59+D60+D61+D62</f>
        <v>4962146.68</v>
      </c>
      <c r="E53" s="109">
        <f>E54+E55+E56+E57+E58+E59+E60+E61+E62</f>
        <v>0</v>
      </c>
      <c r="F53" s="109">
        <f t="shared" si="7"/>
        <v>0</v>
      </c>
      <c r="G53" s="109">
        <f t="shared" si="7"/>
        <v>0</v>
      </c>
      <c r="H53" s="109">
        <f t="shared" si="7"/>
        <v>0</v>
      </c>
      <c r="I53" s="109">
        <f t="shared" si="7"/>
        <v>0</v>
      </c>
      <c r="J53" s="109">
        <f t="shared" si="7"/>
        <v>0</v>
      </c>
      <c r="K53" s="109">
        <f t="shared" si="7"/>
        <v>0</v>
      </c>
      <c r="L53" s="109">
        <f t="shared" si="7"/>
        <v>0</v>
      </c>
      <c r="M53" s="109">
        <f t="shared" si="7"/>
        <v>0</v>
      </c>
      <c r="N53" s="109">
        <f t="shared" si="7"/>
        <v>0</v>
      </c>
      <c r="O53" s="109">
        <f t="shared" si="7"/>
        <v>0</v>
      </c>
      <c r="P53" s="109">
        <f t="shared" si="7"/>
        <v>0</v>
      </c>
      <c r="Q53" s="100">
        <f t="shared" si="2"/>
        <v>0</v>
      </c>
    </row>
    <row r="54" spans="2:19" ht="20.100000000000001" customHeight="1" x14ac:dyDescent="0.3">
      <c r="B54" s="41" t="s">
        <v>29</v>
      </c>
      <c r="C54" s="104">
        <v>0</v>
      </c>
      <c r="D54" s="93">
        <v>4535146.68</v>
      </c>
      <c r="E54" s="104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98">
        <f t="shared" si="2"/>
        <v>0</v>
      </c>
    </row>
    <row r="55" spans="2:19" ht="20.100000000000001" customHeight="1" x14ac:dyDescent="0.3">
      <c r="B55" s="41" t="s">
        <v>30</v>
      </c>
      <c r="C55" s="104">
        <v>0</v>
      </c>
      <c r="D55" s="93">
        <v>80000</v>
      </c>
      <c r="E55" s="104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98">
        <f t="shared" si="2"/>
        <v>0</v>
      </c>
    </row>
    <row r="56" spans="2:19" ht="20.100000000000001" customHeight="1" x14ac:dyDescent="0.3">
      <c r="B56" s="41" t="s">
        <v>31</v>
      </c>
      <c r="C56" s="101">
        <v>0</v>
      </c>
      <c r="D56" s="93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98">
        <f t="shared" si="2"/>
        <v>0</v>
      </c>
    </row>
    <row r="57" spans="2:19" ht="20.100000000000001" customHeight="1" x14ac:dyDescent="0.3">
      <c r="B57" s="41" t="s">
        <v>32</v>
      </c>
      <c r="C57" s="101">
        <v>0</v>
      </c>
      <c r="D57" s="93">
        <v>0</v>
      </c>
      <c r="E57" s="101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98">
        <f t="shared" si="2"/>
        <v>0</v>
      </c>
      <c r="S57" s="45"/>
    </row>
    <row r="58" spans="2:19" ht="20.100000000000001" customHeight="1" x14ac:dyDescent="0.3">
      <c r="B58" s="41" t="s">
        <v>33</v>
      </c>
      <c r="C58" s="104">
        <v>0</v>
      </c>
      <c r="D58" s="93">
        <v>347000</v>
      </c>
      <c r="E58" s="104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98">
        <f t="shared" si="2"/>
        <v>0</v>
      </c>
    </row>
    <row r="59" spans="2:19" ht="20.100000000000001" customHeight="1" x14ac:dyDescent="0.3">
      <c r="B59" s="41" t="s">
        <v>55</v>
      </c>
      <c r="C59" s="101">
        <v>0</v>
      </c>
      <c r="D59" s="93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f t="shared" si="2"/>
        <v>0</v>
      </c>
    </row>
    <row r="60" spans="2:19" ht="20.100000000000001" customHeight="1" x14ac:dyDescent="0.3">
      <c r="B60" s="41" t="s">
        <v>56</v>
      </c>
      <c r="C60" s="101">
        <v>0</v>
      </c>
      <c r="D60" s="93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98">
        <f t="shared" si="2"/>
        <v>0</v>
      </c>
    </row>
    <row r="61" spans="2:19" ht="20.100000000000001" customHeight="1" x14ac:dyDescent="0.3">
      <c r="B61" s="41" t="s">
        <v>34</v>
      </c>
      <c r="C61" s="101">
        <v>0</v>
      </c>
      <c r="D61" s="93">
        <v>0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98">
        <f t="shared" si="2"/>
        <v>0</v>
      </c>
    </row>
    <row r="62" spans="2:19" ht="20.100000000000001" customHeight="1" x14ac:dyDescent="0.3">
      <c r="B62" s="41" t="s">
        <v>57</v>
      </c>
      <c r="C62" s="101">
        <v>0</v>
      </c>
      <c r="D62" s="93">
        <v>0</v>
      </c>
      <c r="E62" s="101">
        <v>0</v>
      </c>
      <c r="F62" s="101">
        <v>0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98">
        <f t="shared" si="2"/>
        <v>0</v>
      </c>
    </row>
    <row r="63" spans="2:19" ht="20.100000000000001" customHeight="1" x14ac:dyDescent="0.3">
      <c r="B63" s="64" t="s">
        <v>58</v>
      </c>
      <c r="C63" s="108">
        <f>C64+C65+C67+C66</f>
        <v>14420000</v>
      </c>
      <c r="D63" s="92">
        <f>D64+D65+D67+D66</f>
        <v>14420000</v>
      </c>
      <c r="E63" s="108">
        <f t="shared" ref="E63:P63" si="8">E64+E65+E67+E66</f>
        <v>0</v>
      </c>
      <c r="F63" s="108">
        <f t="shared" si="8"/>
        <v>0</v>
      </c>
      <c r="G63" s="108">
        <f t="shared" si="8"/>
        <v>0</v>
      </c>
      <c r="H63" s="108">
        <f t="shared" si="8"/>
        <v>0</v>
      </c>
      <c r="I63" s="108">
        <f t="shared" si="8"/>
        <v>0</v>
      </c>
      <c r="J63" s="108">
        <f t="shared" si="8"/>
        <v>0</v>
      </c>
      <c r="K63" s="108">
        <f t="shared" si="8"/>
        <v>0</v>
      </c>
      <c r="L63" s="108">
        <f t="shared" si="8"/>
        <v>0</v>
      </c>
      <c r="M63" s="108">
        <f t="shared" si="8"/>
        <v>0</v>
      </c>
      <c r="N63" s="108">
        <f t="shared" si="8"/>
        <v>0</v>
      </c>
      <c r="O63" s="108">
        <f t="shared" si="8"/>
        <v>0</v>
      </c>
      <c r="P63" s="108">
        <f t="shared" si="8"/>
        <v>0</v>
      </c>
      <c r="Q63" s="100">
        <f t="shared" si="2"/>
        <v>0</v>
      </c>
    </row>
    <row r="64" spans="2:19" ht="20.100000000000001" customHeight="1" x14ac:dyDescent="0.3">
      <c r="B64" s="41" t="s">
        <v>59</v>
      </c>
      <c r="C64" s="101">
        <v>14420000</v>
      </c>
      <c r="D64" s="93">
        <v>14420000</v>
      </c>
      <c r="E64" s="101">
        <v>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98">
        <f t="shared" si="2"/>
        <v>0</v>
      </c>
    </row>
    <row r="65" spans="2:17" ht="20.100000000000001" customHeight="1" x14ac:dyDescent="0.3">
      <c r="B65" s="41" t="s">
        <v>60</v>
      </c>
      <c r="C65" s="101">
        <v>0</v>
      </c>
      <c r="D65" s="93">
        <v>0</v>
      </c>
      <c r="E65" s="101">
        <v>0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98">
        <f t="shared" si="2"/>
        <v>0</v>
      </c>
    </row>
    <row r="66" spans="2:17" ht="20.100000000000001" customHeight="1" x14ac:dyDescent="0.3">
      <c r="B66" s="41" t="s">
        <v>61</v>
      </c>
      <c r="C66" s="101">
        <v>0</v>
      </c>
      <c r="D66" s="93">
        <v>0</v>
      </c>
      <c r="E66" s="101">
        <v>0</v>
      </c>
      <c r="F66" s="101"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  <c r="Q66" s="98">
        <f t="shared" si="2"/>
        <v>0</v>
      </c>
    </row>
    <row r="67" spans="2:17" ht="20.100000000000001" customHeight="1" x14ac:dyDescent="0.3">
      <c r="B67" s="44" t="s">
        <v>62</v>
      </c>
      <c r="C67" s="101">
        <v>0</v>
      </c>
      <c r="D67" s="93">
        <v>0</v>
      </c>
      <c r="E67" s="104">
        <v>0</v>
      </c>
      <c r="F67" s="101"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98">
        <f t="shared" si="2"/>
        <v>0</v>
      </c>
    </row>
    <row r="68" spans="2:17" ht="20.100000000000001" customHeight="1" x14ac:dyDescent="0.3">
      <c r="B68" s="64" t="s">
        <v>63</v>
      </c>
      <c r="C68" s="108">
        <f>+C69+C70</f>
        <v>0</v>
      </c>
      <c r="D68" s="92">
        <f>D69+D70+D71+D72+D73+D74</f>
        <v>0</v>
      </c>
      <c r="E68" s="108">
        <f t="shared" ref="E68:P68" si="9">+E69+E70</f>
        <v>0</v>
      </c>
      <c r="F68" s="108">
        <f t="shared" si="9"/>
        <v>0</v>
      </c>
      <c r="G68" s="108">
        <f t="shared" si="9"/>
        <v>0</v>
      </c>
      <c r="H68" s="108">
        <f t="shared" si="9"/>
        <v>0</v>
      </c>
      <c r="I68" s="108">
        <f t="shared" si="9"/>
        <v>0</v>
      </c>
      <c r="J68" s="108">
        <f t="shared" si="9"/>
        <v>0</v>
      </c>
      <c r="K68" s="108">
        <f t="shared" si="9"/>
        <v>0</v>
      </c>
      <c r="L68" s="108">
        <f t="shared" si="9"/>
        <v>0</v>
      </c>
      <c r="M68" s="108">
        <f t="shared" si="9"/>
        <v>0</v>
      </c>
      <c r="N68" s="108">
        <f t="shared" si="9"/>
        <v>0</v>
      </c>
      <c r="O68" s="108">
        <f t="shared" si="9"/>
        <v>0</v>
      </c>
      <c r="P68" s="108">
        <f t="shared" si="9"/>
        <v>0</v>
      </c>
      <c r="Q68" s="100">
        <f t="shared" si="2"/>
        <v>0</v>
      </c>
    </row>
    <row r="69" spans="2:17" ht="20.100000000000001" customHeight="1" x14ac:dyDescent="0.3">
      <c r="B69" s="41" t="s">
        <v>64</v>
      </c>
      <c r="C69" s="101">
        <v>0</v>
      </c>
      <c r="D69" s="93">
        <v>0</v>
      </c>
      <c r="E69" s="104">
        <v>0</v>
      </c>
      <c r="F69" s="104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4">
        <v>0</v>
      </c>
      <c r="N69" s="104">
        <v>0</v>
      </c>
      <c r="O69" s="104">
        <v>0</v>
      </c>
      <c r="P69" s="104">
        <v>0</v>
      </c>
      <c r="Q69" s="98">
        <f t="shared" si="2"/>
        <v>0</v>
      </c>
    </row>
    <row r="70" spans="2:17" ht="20.100000000000001" customHeight="1" x14ac:dyDescent="0.3">
      <c r="B70" s="41" t="s">
        <v>65</v>
      </c>
      <c r="C70" s="101">
        <v>0</v>
      </c>
      <c r="D70" s="93">
        <v>0</v>
      </c>
      <c r="E70" s="104">
        <v>0</v>
      </c>
      <c r="F70" s="104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4">
        <v>0</v>
      </c>
      <c r="N70" s="104">
        <v>0</v>
      </c>
      <c r="O70" s="104">
        <v>0</v>
      </c>
      <c r="P70" s="104">
        <v>0</v>
      </c>
      <c r="Q70" s="98">
        <f t="shared" si="2"/>
        <v>0</v>
      </c>
    </row>
    <row r="71" spans="2:17" ht="20.100000000000001" customHeight="1" x14ac:dyDescent="0.3">
      <c r="B71" s="64" t="s">
        <v>66</v>
      </c>
      <c r="C71" s="108">
        <f>C74+C73+C72</f>
        <v>0</v>
      </c>
      <c r="D71" s="92">
        <f>D74+D73+D72</f>
        <v>0</v>
      </c>
      <c r="E71" s="108">
        <f t="shared" ref="E71:P71" si="10">E74+E73+E72</f>
        <v>0</v>
      </c>
      <c r="F71" s="108">
        <f t="shared" si="10"/>
        <v>0</v>
      </c>
      <c r="G71" s="108">
        <f t="shared" si="10"/>
        <v>0</v>
      </c>
      <c r="H71" s="108">
        <f t="shared" si="10"/>
        <v>0</v>
      </c>
      <c r="I71" s="108">
        <f t="shared" si="10"/>
        <v>0</v>
      </c>
      <c r="J71" s="108">
        <f t="shared" si="10"/>
        <v>0</v>
      </c>
      <c r="K71" s="108">
        <f t="shared" si="10"/>
        <v>0</v>
      </c>
      <c r="L71" s="108">
        <f t="shared" si="10"/>
        <v>0</v>
      </c>
      <c r="M71" s="108">
        <f t="shared" si="10"/>
        <v>0</v>
      </c>
      <c r="N71" s="108">
        <f t="shared" si="10"/>
        <v>0</v>
      </c>
      <c r="O71" s="108">
        <f t="shared" si="10"/>
        <v>0</v>
      </c>
      <c r="P71" s="108">
        <f t="shared" si="10"/>
        <v>0</v>
      </c>
      <c r="Q71" s="100">
        <f t="shared" si="2"/>
        <v>0</v>
      </c>
    </row>
    <row r="72" spans="2:17" ht="20.100000000000001" customHeight="1" x14ac:dyDescent="0.3">
      <c r="B72" s="41" t="s">
        <v>67</v>
      </c>
      <c r="C72" s="101">
        <v>0</v>
      </c>
      <c r="D72" s="93">
        <v>0</v>
      </c>
      <c r="E72" s="104">
        <v>0</v>
      </c>
      <c r="F72" s="104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4">
        <v>0</v>
      </c>
      <c r="N72" s="104">
        <v>0</v>
      </c>
      <c r="O72" s="104">
        <v>0</v>
      </c>
      <c r="P72" s="104">
        <v>0</v>
      </c>
      <c r="Q72" s="98">
        <f t="shared" si="2"/>
        <v>0</v>
      </c>
    </row>
    <row r="73" spans="2:17" ht="20.100000000000001" customHeight="1" x14ac:dyDescent="0.3">
      <c r="B73" s="41" t="s">
        <v>68</v>
      </c>
      <c r="C73" s="101">
        <v>0</v>
      </c>
      <c r="D73" s="93">
        <v>0</v>
      </c>
      <c r="E73" s="104">
        <v>0</v>
      </c>
      <c r="F73" s="104"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4">
        <v>0</v>
      </c>
      <c r="N73" s="104">
        <v>0</v>
      </c>
      <c r="O73" s="104">
        <v>0</v>
      </c>
      <c r="P73" s="104">
        <v>0</v>
      </c>
      <c r="Q73" s="98">
        <f t="shared" si="2"/>
        <v>0</v>
      </c>
    </row>
    <row r="74" spans="2:17" ht="20.100000000000001" customHeight="1" x14ac:dyDescent="0.3">
      <c r="B74" s="41" t="s">
        <v>69</v>
      </c>
      <c r="C74" s="101">
        <v>0</v>
      </c>
      <c r="D74" s="93">
        <v>0</v>
      </c>
      <c r="E74" s="104">
        <v>0</v>
      </c>
      <c r="F74" s="104"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4">
        <v>0</v>
      </c>
      <c r="N74" s="104">
        <v>0</v>
      </c>
      <c r="O74" s="104">
        <v>0</v>
      </c>
      <c r="P74" s="104">
        <v>0</v>
      </c>
      <c r="Q74" s="98">
        <f t="shared" si="2"/>
        <v>0</v>
      </c>
    </row>
    <row r="75" spans="2:17" ht="20.100000000000001" customHeight="1" x14ac:dyDescent="0.3">
      <c r="B75" s="46" t="s">
        <v>131</v>
      </c>
      <c r="C75" s="110">
        <f>C11+C17+C27+C37+C45+C53+C63+C68+C71</f>
        <v>345288000</v>
      </c>
      <c r="D75" s="94">
        <f>D10</f>
        <v>420921951.58999997</v>
      </c>
      <c r="E75" s="110">
        <f t="shared" ref="E75:P75" si="11">E11+E17+E27+E37+E45+E53+E63+E68+E71</f>
        <v>26369428.880000003</v>
      </c>
      <c r="F75" s="110">
        <f t="shared" si="11"/>
        <v>25201309.949999999</v>
      </c>
      <c r="G75" s="110">
        <f t="shared" si="11"/>
        <v>31817733.640000001</v>
      </c>
      <c r="H75" s="110">
        <f t="shared" si="11"/>
        <v>26462323.690000001</v>
      </c>
      <c r="I75" s="110">
        <f t="shared" si="11"/>
        <v>41564856.460000008</v>
      </c>
      <c r="J75" s="110">
        <f t="shared" si="11"/>
        <v>27669721.249999996</v>
      </c>
      <c r="K75" s="110">
        <f t="shared" si="11"/>
        <v>0</v>
      </c>
      <c r="L75" s="110">
        <f t="shared" si="11"/>
        <v>0</v>
      </c>
      <c r="M75" s="110">
        <f t="shared" si="11"/>
        <v>0</v>
      </c>
      <c r="N75" s="110">
        <f t="shared" si="11"/>
        <v>0</v>
      </c>
      <c r="O75" s="110">
        <f t="shared" si="11"/>
        <v>0</v>
      </c>
      <c r="P75" s="110">
        <f t="shared" si="11"/>
        <v>0</v>
      </c>
      <c r="Q75" s="100">
        <f t="shared" ref="Q75" si="12">+E75+F75+G75+H75+I75+J75+K75+L75+M75+N75+O75+P75</f>
        <v>179085373.87</v>
      </c>
    </row>
    <row r="76" spans="2:17" ht="20.100000000000001" customHeight="1" x14ac:dyDescent="0.3">
      <c r="B76" s="64" t="s">
        <v>134</v>
      </c>
      <c r="C76" s="108">
        <f>+C77+C80+C83</f>
        <v>0</v>
      </c>
      <c r="D76" s="92"/>
      <c r="E76" s="108">
        <f t="shared" ref="E76:P76" si="13">+E77+E80+E83</f>
        <v>0</v>
      </c>
      <c r="F76" s="108">
        <f t="shared" si="13"/>
        <v>0</v>
      </c>
      <c r="G76" s="108">
        <f t="shared" si="13"/>
        <v>0</v>
      </c>
      <c r="H76" s="108">
        <f t="shared" si="13"/>
        <v>0</v>
      </c>
      <c r="I76" s="108">
        <f t="shared" si="13"/>
        <v>0</v>
      </c>
      <c r="J76" s="108">
        <f t="shared" si="13"/>
        <v>0</v>
      </c>
      <c r="K76" s="108">
        <f t="shared" si="13"/>
        <v>0</v>
      </c>
      <c r="L76" s="108">
        <f t="shared" si="13"/>
        <v>0</v>
      </c>
      <c r="M76" s="108">
        <f t="shared" si="13"/>
        <v>0</v>
      </c>
      <c r="N76" s="108">
        <f t="shared" si="13"/>
        <v>0</v>
      </c>
      <c r="O76" s="108">
        <f t="shared" si="13"/>
        <v>0</v>
      </c>
      <c r="P76" s="108">
        <f t="shared" si="13"/>
        <v>0</v>
      </c>
      <c r="Q76" s="100">
        <f t="shared" ref="Q76:Q85" si="14">+E76+F76+G76+H76+I76+J76+K76+L76+M76+N76+O76+P76</f>
        <v>0</v>
      </c>
    </row>
    <row r="77" spans="2:17" ht="20.100000000000001" customHeight="1" x14ac:dyDescent="0.3">
      <c r="B77" s="64" t="s">
        <v>71</v>
      </c>
      <c r="C77" s="111">
        <f>+C78+C79</f>
        <v>0</v>
      </c>
      <c r="D77" s="138">
        <v>0</v>
      </c>
      <c r="E77" s="111">
        <f t="shared" ref="E77:P77" si="15">+E78+E79</f>
        <v>0</v>
      </c>
      <c r="F77" s="111">
        <f t="shared" si="15"/>
        <v>0</v>
      </c>
      <c r="G77" s="111">
        <f t="shared" si="15"/>
        <v>0</v>
      </c>
      <c r="H77" s="111">
        <f t="shared" si="15"/>
        <v>0</v>
      </c>
      <c r="I77" s="111">
        <f t="shared" si="15"/>
        <v>0</v>
      </c>
      <c r="J77" s="111">
        <f t="shared" si="15"/>
        <v>0</v>
      </c>
      <c r="K77" s="111">
        <f t="shared" si="15"/>
        <v>0</v>
      </c>
      <c r="L77" s="111">
        <f t="shared" si="15"/>
        <v>0</v>
      </c>
      <c r="M77" s="111">
        <f t="shared" si="15"/>
        <v>0</v>
      </c>
      <c r="N77" s="111">
        <f t="shared" si="15"/>
        <v>0</v>
      </c>
      <c r="O77" s="111">
        <f t="shared" si="15"/>
        <v>0</v>
      </c>
      <c r="P77" s="111">
        <f t="shared" si="15"/>
        <v>0</v>
      </c>
      <c r="Q77" s="100">
        <f t="shared" si="14"/>
        <v>0</v>
      </c>
    </row>
    <row r="78" spans="2:17" ht="20.100000000000001" customHeight="1" x14ac:dyDescent="0.3">
      <c r="B78" s="115" t="s">
        <v>72</v>
      </c>
      <c r="C78" s="117">
        <v>0</v>
      </c>
      <c r="D78" s="118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6">
        <f t="shared" si="14"/>
        <v>0</v>
      </c>
    </row>
    <row r="79" spans="2:17" ht="20.100000000000001" customHeight="1" x14ac:dyDescent="0.3">
      <c r="B79" s="115" t="s">
        <v>73</v>
      </c>
      <c r="C79" s="117">
        <v>0</v>
      </c>
      <c r="D79" s="118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  <c r="Q79" s="116">
        <f t="shared" si="14"/>
        <v>0</v>
      </c>
    </row>
    <row r="80" spans="2:17" ht="20.100000000000001" customHeight="1" x14ac:dyDescent="0.3">
      <c r="B80" s="64" t="s">
        <v>74</v>
      </c>
      <c r="C80" s="111">
        <f>+C81+C82</f>
        <v>0</v>
      </c>
      <c r="D80" s="138">
        <v>0</v>
      </c>
      <c r="E80" s="111">
        <f t="shared" ref="E80:P80" si="16">+E81+E82</f>
        <v>0</v>
      </c>
      <c r="F80" s="111">
        <f t="shared" si="16"/>
        <v>0</v>
      </c>
      <c r="G80" s="111">
        <f t="shared" si="16"/>
        <v>0</v>
      </c>
      <c r="H80" s="111">
        <f t="shared" si="16"/>
        <v>0</v>
      </c>
      <c r="I80" s="111">
        <f t="shared" si="16"/>
        <v>0</v>
      </c>
      <c r="J80" s="111">
        <f t="shared" si="16"/>
        <v>0</v>
      </c>
      <c r="K80" s="111">
        <f t="shared" si="16"/>
        <v>0</v>
      </c>
      <c r="L80" s="111">
        <f t="shared" si="16"/>
        <v>0</v>
      </c>
      <c r="M80" s="111">
        <f t="shared" si="16"/>
        <v>0</v>
      </c>
      <c r="N80" s="111">
        <f t="shared" si="16"/>
        <v>0</v>
      </c>
      <c r="O80" s="111">
        <f t="shared" si="16"/>
        <v>0</v>
      </c>
      <c r="P80" s="111">
        <f t="shared" si="16"/>
        <v>0</v>
      </c>
      <c r="Q80" s="100">
        <f t="shared" si="14"/>
        <v>0</v>
      </c>
    </row>
    <row r="81" spans="2:17" ht="20.100000000000001" customHeight="1" x14ac:dyDescent="0.3">
      <c r="B81" s="115" t="s">
        <v>75</v>
      </c>
      <c r="C81" s="117">
        <v>0</v>
      </c>
      <c r="D81" s="118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6">
        <f t="shared" si="14"/>
        <v>0</v>
      </c>
    </row>
    <row r="82" spans="2:17" ht="20.100000000000001" customHeight="1" x14ac:dyDescent="0.3">
      <c r="B82" s="115" t="s">
        <v>76</v>
      </c>
      <c r="C82" s="117">
        <v>0</v>
      </c>
      <c r="D82" s="118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6">
        <f t="shared" si="14"/>
        <v>0</v>
      </c>
    </row>
    <row r="83" spans="2:17" ht="20.100000000000001" customHeight="1" x14ac:dyDescent="0.3">
      <c r="B83" s="64" t="s">
        <v>77</v>
      </c>
      <c r="C83" s="111">
        <f>+C84</f>
        <v>0</v>
      </c>
      <c r="D83" s="138">
        <v>0</v>
      </c>
      <c r="E83" s="111">
        <f t="shared" ref="E83:P83" si="17">+E84</f>
        <v>0</v>
      </c>
      <c r="F83" s="111">
        <f t="shared" si="17"/>
        <v>0</v>
      </c>
      <c r="G83" s="111">
        <f t="shared" si="17"/>
        <v>0</v>
      </c>
      <c r="H83" s="111">
        <f t="shared" si="17"/>
        <v>0</v>
      </c>
      <c r="I83" s="111">
        <f t="shared" si="17"/>
        <v>0</v>
      </c>
      <c r="J83" s="111">
        <f t="shared" si="17"/>
        <v>0</v>
      </c>
      <c r="K83" s="111">
        <f t="shared" si="17"/>
        <v>0</v>
      </c>
      <c r="L83" s="111">
        <f t="shared" si="17"/>
        <v>0</v>
      </c>
      <c r="M83" s="111">
        <f t="shared" si="17"/>
        <v>0</v>
      </c>
      <c r="N83" s="111">
        <f t="shared" si="17"/>
        <v>0</v>
      </c>
      <c r="O83" s="111">
        <f t="shared" si="17"/>
        <v>0</v>
      </c>
      <c r="P83" s="111">
        <f t="shared" si="17"/>
        <v>0</v>
      </c>
      <c r="Q83" s="100">
        <f t="shared" si="14"/>
        <v>0</v>
      </c>
    </row>
    <row r="84" spans="2:17" ht="20.100000000000001" customHeight="1" x14ac:dyDescent="0.3">
      <c r="B84" s="115" t="s">
        <v>78</v>
      </c>
      <c r="C84" s="117">
        <v>0</v>
      </c>
      <c r="D84" s="118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6">
        <f t="shared" si="14"/>
        <v>0</v>
      </c>
    </row>
    <row r="85" spans="2:17" ht="20.100000000000001" customHeight="1" x14ac:dyDescent="0.3">
      <c r="B85" s="63" t="s">
        <v>79</v>
      </c>
      <c r="C85" s="108">
        <f>+C77+C80+C83</f>
        <v>0</v>
      </c>
      <c r="D85" s="139">
        <v>0</v>
      </c>
      <c r="E85" s="108">
        <f t="shared" ref="E85:P85" si="18">+E77+E80+E83</f>
        <v>0</v>
      </c>
      <c r="F85" s="108">
        <f t="shared" si="18"/>
        <v>0</v>
      </c>
      <c r="G85" s="108">
        <f t="shared" si="18"/>
        <v>0</v>
      </c>
      <c r="H85" s="108">
        <f t="shared" si="18"/>
        <v>0</v>
      </c>
      <c r="I85" s="108">
        <f t="shared" si="18"/>
        <v>0</v>
      </c>
      <c r="J85" s="108">
        <f t="shared" si="18"/>
        <v>0</v>
      </c>
      <c r="K85" s="108">
        <f t="shared" si="18"/>
        <v>0</v>
      </c>
      <c r="L85" s="108">
        <f t="shared" si="18"/>
        <v>0</v>
      </c>
      <c r="M85" s="108">
        <f t="shared" si="18"/>
        <v>0</v>
      </c>
      <c r="N85" s="108">
        <f t="shared" si="18"/>
        <v>0</v>
      </c>
      <c r="O85" s="108">
        <f t="shared" si="18"/>
        <v>0</v>
      </c>
      <c r="P85" s="108">
        <f t="shared" si="18"/>
        <v>0</v>
      </c>
      <c r="Q85" s="100">
        <f t="shared" si="14"/>
        <v>0</v>
      </c>
    </row>
    <row r="86" spans="2:17" ht="20.100000000000001" customHeight="1" x14ac:dyDescent="0.3">
      <c r="C86" s="112"/>
      <c r="D86" s="95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ht="20.100000000000001" customHeight="1" x14ac:dyDescent="0.3">
      <c r="B87" s="46" t="s">
        <v>80</v>
      </c>
      <c r="C87" s="140">
        <f t="shared" ref="C87:Q87" si="19">C75+C85</f>
        <v>345288000</v>
      </c>
      <c r="D87" s="94">
        <f>D75+D85</f>
        <v>420921951.58999997</v>
      </c>
      <c r="E87" s="140">
        <f t="shared" si="19"/>
        <v>26369428.880000003</v>
      </c>
      <c r="F87" s="140">
        <f t="shared" si="19"/>
        <v>25201309.949999999</v>
      </c>
      <c r="G87" s="140">
        <f t="shared" si="19"/>
        <v>31817733.640000001</v>
      </c>
      <c r="H87" s="140">
        <f t="shared" si="19"/>
        <v>26462323.690000001</v>
      </c>
      <c r="I87" s="140">
        <f t="shared" si="19"/>
        <v>41564856.460000008</v>
      </c>
      <c r="J87" s="140">
        <f t="shared" si="19"/>
        <v>27669721.249999996</v>
      </c>
      <c r="K87" s="140">
        <f t="shared" si="19"/>
        <v>0</v>
      </c>
      <c r="L87" s="140">
        <f t="shared" si="19"/>
        <v>0</v>
      </c>
      <c r="M87" s="140">
        <f t="shared" si="19"/>
        <v>0</v>
      </c>
      <c r="N87" s="140">
        <f t="shared" si="19"/>
        <v>0</v>
      </c>
      <c r="O87" s="140">
        <f t="shared" si="19"/>
        <v>0</v>
      </c>
      <c r="P87" s="140">
        <f t="shared" si="19"/>
        <v>0</v>
      </c>
      <c r="Q87" s="140">
        <f t="shared" si="19"/>
        <v>179085373.87</v>
      </c>
    </row>
    <row r="88" spans="2:17" x14ac:dyDescent="0.3">
      <c r="B88" s="86" t="s">
        <v>110</v>
      </c>
      <c r="C88" s="87"/>
      <c r="D88" s="87"/>
      <c r="E88" s="88"/>
      <c r="F88" s="89"/>
      <c r="G88" s="59"/>
      <c r="H88" s="48"/>
      <c r="J88" s="49"/>
      <c r="M88" s="48"/>
      <c r="N88" s="48"/>
      <c r="O88" s="48"/>
    </row>
    <row r="89" spans="2:17" x14ac:dyDescent="0.3">
      <c r="B89" s="156" t="s">
        <v>111</v>
      </c>
      <c r="C89" s="156"/>
      <c r="D89" s="156"/>
      <c r="E89" s="156"/>
      <c r="F89" s="156"/>
      <c r="G89" s="156"/>
      <c r="H89" s="48"/>
      <c r="I89" s="48"/>
      <c r="J89" s="51"/>
      <c r="K89" s="48"/>
      <c r="L89" s="48"/>
      <c r="M89" s="48"/>
      <c r="N89" s="48"/>
      <c r="O89" s="48"/>
      <c r="P89" s="48"/>
      <c r="Q89" s="48"/>
    </row>
    <row r="90" spans="2:17" x14ac:dyDescent="0.3">
      <c r="B90" s="156" t="s">
        <v>112</v>
      </c>
      <c r="C90" s="156"/>
      <c r="D90" s="156"/>
      <c r="E90" s="156"/>
      <c r="F90" s="156"/>
      <c r="G90" s="156"/>
      <c r="H90" s="51"/>
      <c r="I90" s="53"/>
      <c r="J90" s="51"/>
      <c r="K90" s="48"/>
      <c r="L90" s="48"/>
      <c r="N90" s="49"/>
      <c r="O90" s="49"/>
      <c r="P90" s="51"/>
    </row>
    <row r="91" spans="2:17" x14ac:dyDescent="0.3">
      <c r="B91" s="156" t="s">
        <v>113</v>
      </c>
      <c r="C91" s="156"/>
      <c r="D91" s="156"/>
      <c r="E91" s="156"/>
      <c r="F91" s="156"/>
      <c r="G91" s="156"/>
      <c r="H91" s="55"/>
      <c r="I91" s="56"/>
      <c r="J91" s="55"/>
      <c r="K91" s="55"/>
      <c r="L91" s="55"/>
      <c r="M91" s="54"/>
      <c r="N91" s="56"/>
      <c r="O91" s="84"/>
      <c r="P91" s="55"/>
      <c r="Q91" s="84"/>
    </row>
    <row r="92" spans="2:17" x14ac:dyDescent="0.3">
      <c r="B92" s="156" t="s">
        <v>107</v>
      </c>
      <c r="C92" s="156"/>
      <c r="D92" s="156"/>
      <c r="E92" s="156"/>
      <c r="F92" s="156"/>
      <c r="G92" s="156"/>
      <c r="H92" s="55"/>
      <c r="I92" s="56"/>
      <c r="J92" s="55"/>
      <c r="K92" s="55"/>
      <c r="L92" s="55"/>
      <c r="M92" s="54"/>
      <c r="N92" s="56"/>
      <c r="O92" s="84"/>
      <c r="P92" s="55"/>
      <c r="Q92" s="84"/>
    </row>
    <row r="93" spans="2:17" x14ac:dyDescent="0.3">
      <c r="B93" s="149" t="s">
        <v>115</v>
      </c>
      <c r="C93" s="149"/>
      <c r="D93" s="149"/>
      <c r="E93" s="149"/>
      <c r="F93" s="149"/>
      <c r="G93" s="149"/>
      <c r="H93" s="55"/>
      <c r="I93" s="56"/>
      <c r="J93" s="55"/>
      <c r="K93" s="55"/>
      <c r="L93" s="55"/>
      <c r="M93" s="54"/>
      <c r="N93" s="56"/>
      <c r="O93" s="84"/>
      <c r="P93" s="55"/>
      <c r="Q93" s="84"/>
    </row>
    <row r="94" spans="2:17" ht="19.5" customHeight="1" x14ac:dyDescent="0.3">
      <c r="B94" s="157" t="s">
        <v>125</v>
      </c>
      <c r="C94" s="157"/>
      <c r="D94" s="157"/>
      <c r="E94" s="157"/>
      <c r="F94" s="157"/>
      <c r="G94" s="157"/>
      <c r="H94" s="55"/>
      <c r="I94" s="56"/>
      <c r="J94" s="55"/>
      <c r="K94" s="55"/>
      <c r="L94" s="55"/>
      <c r="M94" s="54"/>
      <c r="N94" s="56"/>
      <c r="O94" s="84"/>
      <c r="P94" s="55"/>
      <c r="Q94" s="84"/>
    </row>
    <row r="95" spans="2:17" ht="32.25" customHeight="1" x14ac:dyDescent="0.3">
      <c r="B95" s="157" t="s">
        <v>114</v>
      </c>
      <c r="C95" s="157"/>
      <c r="D95" s="157"/>
      <c r="E95" s="157"/>
      <c r="F95" s="157"/>
      <c r="G95" s="157"/>
      <c r="H95" s="55"/>
      <c r="I95" s="56"/>
      <c r="J95" s="55"/>
      <c r="K95" s="37"/>
      <c r="L95" s="54"/>
      <c r="M95" s="37"/>
    </row>
    <row r="96" spans="2:17" x14ac:dyDescent="0.3">
      <c r="B96" s="85" t="s">
        <v>127</v>
      </c>
      <c r="C96" s="85"/>
      <c r="D96" s="85"/>
      <c r="E96" s="85"/>
      <c r="F96" s="85"/>
      <c r="G96" s="85"/>
      <c r="H96" s="55"/>
      <c r="I96" s="56"/>
      <c r="J96" s="55"/>
      <c r="K96" s="37"/>
      <c r="L96" s="54"/>
      <c r="M96" s="37"/>
    </row>
    <row r="97" spans="2:18" x14ac:dyDescent="0.3">
      <c r="B97" s="85"/>
      <c r="C97" s="85"/>
      <c r="D97" s="85"/>
      <c r="E97" s="85"/>
      <c r="F97" s="85"/>
      <c r="G97" s="85"/>
      <c r="H97" s="55"/>
      <c r="I97" s="56"/>
      <c r="J97" s="55"/>
      <c r="K97" s="37"/>
      <c r="L97" s="54"/>
      <c r="M97" s="37"/>
    </row>
    <row r="98" spans="2:18" x14ac:dyDescent="0.3">
      <c r="B98" s="85"/>
      <c r="C98" s="85"/>
      <c r="D98" s="85"/>
      <c r="E98" s="85"/>
      <c r="F98" s="85"/>
      <c r="G98" s="85"/>
      <c r="H98" s="55"/>
      <c r="I98" s="56"/>
      <c r="J98" s="55"/>
      <c r="K98" s="37"/>
      <c r="L98" s="54"/>
      <c r="M98" s="37"/>
    </row>
    <row r="99" spans="2:18" x14ac:dyDescent="0.3">
      <c r="B99" s="85"/>
      <c r="C99" s="85"/>
      <c r="D99" s="85"/>
      <c r="E99" s="85"/>
      <c r="F99" s="85"/>
      <c r="G99" s="85"/>
      <c r="H99" s="55"/>
      <c r="I99" s="56"/>
      <c r="J99" s="55"/>
      <c r="K99" s="37"/>
      <c r="L99" s="54"/>
      <c r="M99" s="37"/>
    </row>
    <row r="100" spans="2:18" x14ac:dyDescent="0.3">
      <c r="B100" s="85"/>
      <c r="C100" s="85"/>
      <c r="D100" s="85"/>
      <c r="E100" s="85"/>
      <c r="F100" s="85"/>
      <c r="G100" s="85"/>
      <c r="H100" s="55"/>
      <c r="I100" s="56"/>
      <c r="J100" s="55"/>
      <c r="K100" s="37"/>
      <c r="L100" s="54"/>
      <c r="M100" s="37"/>
    </row>
    <row r="101" spans="2:18" x14ac:dyDescent="0.3">
      <c r="B101" s="85"/>
      <c r="C101" s="85"/>
      <c r="D101" s="85"/>
      <c r="E101" s="85"/>
      <c r="F101" s="85"/>
      <c r="G101" s="85"/>
      <c r="H101" s="55"/>
      <c r="I101" s="56"/>
      <c r="J101" s="55"/>
      <c r="K101" s="37"/>
      <c r="L101" s="54"/>
      <c r="M101" s="37"/>
    </row>
    <row r="102" spans="2:18" x14ac:dyDescent="0.3">
      <c r="B102" s="85"/>
      <c r="C102" s="85"/>
      <c r="D102" s="85"/>
      <c r="E102" s="85"/>
      <c r="F102" s="85"/>
      <c r="G102" s="85"/>
      <c r="H102" s="55"/>
      <c r="I102" s="56"/>
      <c r="J102" s="55"/>
      <c r="K102" s="37"/>
      <c r="L102" s="54"/>
      <c r="M102" s="37"/>
    </row>
    <row r="103" spans="2:18" x14ac:dyDescent="0.3">
      <c r="B103" s="85"/>
      <c r="C103" s="85"/>
      <c r="D103" s="85"/>
      <c r="E103" s="85"/>
      <c r="F103" s="85"/>
      <c r="G103" s="85"/>
      <c r="H103" s="55"/>
      <c r="I103" s="56"/>
      <c r="J103" s="55"/>
      <c r="K103" s="37"/>
      <c r="L103" s="54"/>
      <c r="M103" s="37"/>
    </row>
    <row r="104" spans="2:18" x14ac:dyDescent="0.3">
      <c r="B104" s="85"/>
      <c r="C104" s="85"/>
      <c r="D104" s="85"/>
      <c r="E104" s="85"/>
      <c r="F104" s="85"/>
      <c r="G104" s="85"/>
      <c r="H104" s="55"/>
      <c r="I104" s="56"/>
      <c r="J104" s="55"/>
      <c r="K104" s="37"/>
      <c r="L104" s="54"/>
      <c r="M104" s="37"/>
    </row>
    <row r="105" spans="2:18" x14ac:dyDescent="0.3">
      <c r="B105" s="90"/>
      <c r="C105" s="85"/>
      <c r="D105" s="85"/>
      <c r="E105" s="85"/>
      <c r="F105" s="85"/>
      <c r="G105" s="85"/>
      <c r="H105" s="55"/>
      <c r="I105" s="56"/>
      <c r="J105" s="55"/>
      <c r="K105" s="37"/>
      <c r="L105" s="54"/>
      <c r="M105" s="37"/>
    </row>
    <row r="106" spans="2:18" x14ac:dyDescent="0.3">
      <c r="B106" s="57" t="s">
        <v>121</v>
      </c>
      <c r="C106" s="49"/>
      <c r="D106" s="150" t="s">
        <v>129</v>
      </c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</row>
    <row r="107" spans="2:18" x14ac:dyDescent="0.3">
      <c r="B107" s="57" t="s">
        <v>119</v>
      </c>
      <c r="C107" s="49"/>
      <c r="D107" s="152" t="s">
        <v>130</v>
      </c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</row>
    <row r="108" spans="2:18" x14ac:dyDescent="0.3">
      <c r="B108" s="37"/>
      <c r="C108" s="49"/>
      <c r="D108" s="49"/>
      <c r="Q108" s="49"/>
    </row>
    <row r="109" spans="2:18" x14ac:dyDescent="0.3">
      <c r="B109" s="58"/>
      <c r="C109" s="49"/>
      <c r="D109" s="49"/>
      <c r="O109" s="48"/>
    </row>
    <row r="110" spans="2:18" x14ac:dyDescent="0.3">
      <c r="B110" s="151" t="s">
        <v>132</v>
      </c>
      <c r="C110" s="151"/>
      <c r="D110" s="151"/>
      <c r="E110" s="151"/>
      <c r="F110" s="151"/>
      <c r="G110" s="151"/>
      <c r="H110" s="151"/>
      <c r="O110" s="48"/>
    </row>
    <row r="111" spans="2:18" x14ac:dyDescent="0.3">
      <c r="B111" s="151" t="s">
        <v>133</v>
      </c>
      <c r="C111" s="151"/>
      <c r="D111" s="151"/>
      <c r="E111" s="151"/>
      <c r="F111" s="151"/>
      <c r="G111" s="151"/>
      <c r="H111" s="151"/>
      <c r="I111" s="142"/>
      <c r="J111" s="142"/>
      <c r="K111" s="142"/>
      <c r="L111" s="142"/>
      <c r="M111" s="142"/>
      <c r="N111" s="142"/>
      <c r="O111" s="142"/>
      <c r="P111" s="142"/>
      <c r="Q111" s="142"/>
    </row>
    <row r="112" spans="2:18" x14ac:dyDescent="0.3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3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3:18" x14ac:dyDescent="0.3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3:18" x14ac:dyDescent="0.3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3:18" x14ac:dyDescent="0.3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3:18" x14ac:dyDescent="0.3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3:18" x14ac:dyDescent="0.3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3:18" x14ac:dyDescent="0.3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3:18" x14ac:dyDescent="0.3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3:18" x14ac:dyDescent="0.3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3:18" x14ac:dyDescent="0.3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3:18" x14ac:dyDescent="0.3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3:18" x14ac:dyDescent="0.3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3:18" x14ac:dyDescent="0.3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3:18" x14ac:dyDescent="0.3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3:18" x14ac:dyDescent="0.3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3:18" x14ac:dyDescent="0.3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3:18" x14ac:dyDescent="0.3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3:18" x14ac:dyDescent="0.3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3:18" x14ac:dyDescent="0.3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3:18" x14ac:dyDescent="0.3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3:18" x14ac:dyDescent="0.3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3:18" x14ac:dyDescent="0.3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3:18" x14ac:dyDescent="0.3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3:18" x14ac:dyDescent="0.3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3:18" x14ac:dyDescent="0.3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3:18" x14ac:dyDescent="0.3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3:18" x14ac:dyDescent="0.3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3:18" x14ac:dyDescent="0.3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3:18" x14ac:dyDescent="0.3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3:18" x14ac:dyDescent="0.3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3:18" x14ac:dyDescent="0.3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3:18" x14ac:dyDescent="0.3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3:18" x14ac:dyDescent="0.3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3:18" x14ac:dyDescent="0.3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3:18" x14ac:dyDescent="0.3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3:18" x14ac:dyDescent="0.3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3:18" x14ac:dyDescent="0.3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3:18" x14ac:dyDescent="0.3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3:18" x14ac:dyDescent="0.3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3:18" x14ac:dyDescent="0.3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3:18" x14ac:dyDescent="0.3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3:18" x14ac:dyDescent="0.3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3:18" x14ac:dyDescent="0.3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3:18" x14ac:dyDescent="0.3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3:18" x14ac:dyDescent="0.3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3:18" x14ac:dyDescent="0.3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3:18" x14ac:dyDescent="0.3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3:18" x14ac:dyDescent="0.3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3:18" x14ac:dyDescent="0.3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3:18" x14ac:dyDescent="0.3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3:18" x14ac:dyDescent="0.3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3:18" x14ac:dyDescent="0.3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3:18" x14ac:dyDescent="0.3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3:18" x14ac:dyDescent="0.3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3:18" x14ac:dyDescent="0.3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3:18" x14ac:dyDescent="0.3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3:18" x14ac:dyDescent="0.3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3:18" x14ac:dyDescent="0.3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3:18" x14ac:dyDescent="0.3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</sheetData>
  <mergeCells count="17">
    <mergeCell ref="B92:G92"/>
    <mergeCell ref="B91:G91"/>
    <mergeCell ref="B90:G90"/>
    <mergeCell ref="B89:G89"/>
    <mergeCell ref="B95:G95"/>
    <mergeCell ref="B94:G94"/>
    <mergeCell ref="B3:Q3"/>
    <mergeCell ref="B4:Q4"/>
    <mergeCell ref="B5:Q5"/>
    <mergeCell ref="B6:Q6"/>
    <mergeCell ref="B8:Q8"/>
    <mergeCell ref="B7:Q7"/>
    <mergeCell ref="B93:G93"/>
    <mergeCell ref="D106:Q106"/>
    <mergeCell ref="B110:H110"/>
    <mergeCell ref="D107:Q107"/>
    <mergeCell ref="B111:H111"/>
  </mergeCells>
  <printOptions horizontalCentered="1"/>
  <pageMargins left="0" right="0" top="0.17" bottom="0.4" header="0.16" footer="0.314"/>
  <pageSetup scale="41" fitToHeight="0" orientation="landscape" r:id="rId1"/>
  <headerFooter differentOddEven="1">
    <oddHeader xml:space="preserve">&amp;C&amp;"Arial,Normal"&amp;12 </oddHeader>
    <firstFooter>&amp;LAna Patricia Fernandez
Encargada de Ejecucion Presupuestaria&amp;CMelissa Cabrera
Directora Financiera&amp;RDr. Edward Guzman P.
Gerente General</firstFooter>
  </headerFooter>
  <rowBreaks count="2" manualBreakCount="2">
    <brk id="44" max="16383" man="1"/>
    <brk id="7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4"/>
  <sheetViews>
    <sheetView showGridLines="0" topLeftCell="A79" zoomScale="70" zoomScaleNormal="70" zoomScaleSheetLayoutView="70" zoomScalePageLayoutView="85" workbookViewId="0">
      <selection activeCell="P7" sqref="P7"/>
    </sheetView>
  </sheetViews>
  <sheetFormatPr baseColWidth="10" defaultColWidth="9.140625" defaultRowHeight="15" x14ac:dyDescent="0.25"/>
  <cols>
    <col min="1" max="1" width="1.140625" customWidth="1"/>
    <col min="2" max="2" width="58.7109375" style="22" customWidth="1"/>
    <col min="3" max="3" width="27.5703125" style="22" hidden="1" customWidth="1"/>
    <col min="4" max="4" width="29.140625" style="22" hidden="1" customWidth="1"/>
    <col min="5" max="5" width="21" style="22" bestFit="1" customWidth="1"/>
    <col min="6" max="6" width="21.140625" style="27" bestFit="1" customWidth="1"/>
    <col min="7" max="7" width="20" style="22" bestFit="1" customWidth="1"/>
    <col min="8" max="8" width="29.7109375" style="22" customWidth="1"/>
    <col min="9" max="9" width="21" style="22" bestFit="1" customWidth="1"/>
    <col min="10" max="10" width="23.5703125" style="22" customWidth="1"/>
    <col min="11" max="11" width="14.7109375" style="22" hidden="1" customWidth="1"/>
    <col min="12" max="12" width="16.28515625" style="22" hidden="1" customWidth="1"/>
    <col min="13" max="13" width="12.42578125" style="22" hidden="1" customWidth="1"/>
    <col min="14" max="14" width="13" style="22" hidden="1" customWidth="1"/>
    <col min="15" max="15" width="17.7109375" style="22" hidden="1" customWidth="1"/>
    <col min="16" max="16" width="30.85546875" style="22" hidden="1" customWidth="1"/>
    <col min="17" max="17" width="22.140625" style="25" bestFit="1" customWidth="1"/>
  </cols>
  <sheetData>
    <row r="1" spans="1:17" x14ac:dyDescent="0.25">
      <c r="A1" s="8"/>
      <c r="B1" s="160" t="s">
        <v>87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 x14ac:dyDescent="0.25">
      <c r="A2" s="8"/>
      <c r="B2" s="161" t="s">
        <v>89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17" x14ac:dyDescent="0.25">
      <c r="A3" s="8"/>
      <c r="B3" s="161" t="s">
        <v>118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17" x14ac:dyDescent="0.25">
      <c r="A4" s="8"/>
      <c r="B4" s="160" t="s">
        <v>106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</row>
    <row r="5" spans="1:17" x14ac:dyDescent="0.25">
      <c r="A5" s="8"/>
      <c r="B5" s="160" t="s">
        <v>120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</row>
    <row r="6" spans="1:17" ht="16.5" customHeight="1" x14ac:dyDescent="0.25">
      <c r="A6" s="8"/>
      <c r="B6" s="159" t="s">
        <v>36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</row>
    <row r="7" spans="1:17" ht="20.100000000000001" customHeight="1" x14ac:dyDescent="0.25">
      <c r="A7" s="8"/>
      <c r="B7" s="129" t="s">
        <v>0</v>
      </c>
      <c r="C7" s="130" t="s">
        <v>37</v>
      </c>
      <c r="D7" s="131" t="s">
        <v>90</v>
      </c>
      <c r="E7" s="129" t="s">
        <v>105</v>
      </c>
      <c r="F7" s="129" t="s">
        <v>104</v>
      </c>
      <c r="G7" s="129" t="s">
        <v>103</v>
      </c>
      <c r="H7" s="129" t="s">
        <v>102</v>
      </c>
      <c r="I7" s="129" t="s">
        <v>101</v>
      </c>
      <c r="J7" s="129" t="s">
        <v>100</v>
      </c>
      <c r="K7" s="129" t="s">
        <v>99</v>
      </c>
      <c r="L7" s="129" t="s">
        <v>98</v>
      </c>
      <c r="M7" s="129" t="s">
        <v>97</v>
      </c>
      <c r="N7" s="129" t="s">
        <v>96</v>
      </c>
      <c r="O7" s="129" t="s">
        <v>95</v>
      </c>
      <c r="P7" s="129" t="s">
        <v>94</v>
      </c>
      <c r="Q7" s="132" t="s">
        <v>93</v>
      </c>
    </row>
    <row r="8" spans="1:17" ht="20.100000000000001" customHeight="1" x14ac:dyDescent="0.25">
      <c r="A8" s="8"/>
      <c r="B8" s="13" t="s">
        <v>1</v>
      </c>
      <c r="C8" s="75">
        <f t="shared" ref="C8" si="0">C9+C15+C25+C35+C43+C52+C62+C67+C70</f>
        <v>345288000</v>
      </c>
      <c r="D8" s="14">
        <f t="shared" ref="D8:K8" si="1">D9+D15+D25+D35+D43+D52+D62+D67+D70</f>
        <v>0</v>
      </c>
      <c r="E8" s="97">
        <f>E9+E15+E25+E35+E43+E52+E62+E67+E70</f>
        <v>26369428.880000003</v>
      </c>
      <c r="F8" s="126">
        <f t="shared" si="1"/>
        <v>25201309.949999999</v>
      </c>
      <c r="G8" s="126">
        <f t="shared" si="1"/>
        <v>31817733.640000001</v>
      </c>
      <c r="H8" s="97">
        <f t="shared" ref="H8" si="2">H9+H15+H25+H35+H43+H51+H61+H66+H69</f>
        <v>26462323.690000001</v>
      </c>
      <c r="I8" s="97">
        <f t="shared" si="1"/>
        <v>41564856.460000008</v>
      </c>
      <c r="J8" s="97">
        <f t="shared" si="1"/>
        <v>27669721.249999996</v>
      </c>
      <c r="K8" s="97">
        <f t="shared" si="1"/>
        <v>0</v>
      </c>
      <c r="L8" s="97">
        <f>L9+L15+L25+L35+L52+L62+L67+L70</f>
        <v>0</v>
      </c>
      <c r="M8" s="97">
        <f t="shared" ref="M8" si="3">M9+M15+M25+M35+M43+M52+M62+M67+M70</f>
        <v>0</v>
      </c>
      <c r="N8" s="97">
        <f>N9+N15+N25+N35+N43+N52+N62+N67+N70</f>
        <v>0</v>
      </c>
      <c r="O8" s="98">
        <f>O9+O15+O25+O35+O52</f>
        <v>0</v>
      </c>
      <c r="P8" s="98">
        <f>P9+P15+P25+P35+P52</f>
        <v>0</v>
      </c>
      <c r="Q8" s="98">
        <f>+E8+F8+G8+H8+I8+J8+K8+L8+M8+N8+O8+P8</f>
        <v>179085373.87</v>
      </c>
    </row>
    <row r="9" spans="1:17" ht="20.100000000000001" customHeight="1" x14ac:dyDescent="0.25">
      <c r="A9" s="8"/>
      <c r="B9" s="74" t="s">
        <v>2</v>
      </c>
      <c r="C9" s="76">
        <f t="shared" ref="C9:P9" si="4">C10+C11+C12+C13+C14</f>
        <v>256700480</v>
      </c>
      <c r="D9" s="76">
        <f t="shared" si="4"/>
        <v>0</v>
      </c>
      <c r="E9" s="99">
        <f t="shared" si="4"/>
        <v>22114523.670000002</v>
      </c>
      <c r="F9" s="99">
        <f t="shared" si="4"/>
        <v>18885488.879999999</v>
      </c>
      <c r="G9" s="99">
        <f t="shared" si="4"/>
        <v>18800437.899999999</v>
      </c>
      <c r="H9" s="99">
        <f t="shared" si="4"/>
        <v>17206482.149999999</v>
      </c>
      <c r="I9" s="99">
        <f t="shared" si="4"/>
        <v>31921183.370000005</v>
      </c>
      <c r="J9" s="99">
        <f t="shared" si="4"/>
        <v>19224633.599999998</v>
      </c>
      <c r="K9" s="99">
        <f t="shared" si="4"/>
        <v>0</v>
      </c>
      <c r="L9" s="99">
        <f t="shared" si="4"/>
        <v>0</v>
      </c>
      <c r="M9" s="99">
        <f t="shared" si="4"/>
        <v>0</v>
      </c>
      <c r="N9" s="99">
        <f t="shared" si="4"/>
        <v>0</v>
      </c>
      <c r="O9" s="99">
        <f t="shared" si="4"/>
        <v>0</v>
      </c>
      <c r="P9" s="99">
        <f t="shared" si="4"/>
        <v>0</v>
      </c>
      <c r="Q9" s="100">
        <f t="shared" ref="Q9:Q73" si="5">+E9+F9+G9+H9+I9+J9+K9+L9+M9+N9+O9+P9</f>
        <v>128152749.56999999</v>
      </c>
    </row>
    <row r="10" spans="1:17" ht="20.100000000000001" customHeight="1" x14ac:dyDescent="0.25">
      <c r="A10" s="8"/>
      <c r="B10" s="15" t="s">
        <v>3</v>
      </c>
      <c r="C10" s="77">
        <v>181349000</v>
      </c>
      <c r="D10" s="16">
        <v>0</v>
      </c>
      <c r="E10" s="102">
        <v>18354519.149999999</v>
      </c>
      <c r="F10" s="103">
        <v>14411000</v>
      </c>
      <c r="G10" s="103">
        <v>14548384.869999999</v>
      </c>
      <c r="H10" s="103">
        <v>14435000</v>
      </c>
      <c r="I10" s="103">
        <v>14406073.130000001</v>
      </c>
      <c r="J10" s="103">
        <v>15201841.17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98">
        <f t="shared" si="5"/>
        <v>91356818.319999993</v>
      </c>
    </row>
    <row r="11" spans="1:17" ht="20.100000000000001" customHeight="1" x14ac:dyDescent="0.25">
      <c r="A11" s="8"/>
      <c r="B11" s="15" t="s">
        <v>4</v>
      </c>
      <c r="C11" s="77">
        <v>37068000</v>
      </c>
      <c r="D11" s="16">
        <v>0</v>
      </c>
      <c r="E11" s="102">
        <v>685250.6</v>
      </c>
      <c r="F11" s="103">
        <v>652866.66</v>
      </c>
      <c r="G11" s="103">
        <v>673449.31</v>
      </c>
      <c r="H11" s="103">
        <v>620694.15</v>
      </c>
      <c r="I11" s="103">
        <v>13379602.32</v>
      </c>
      <c r="J11" s="103">
        <v>701766.67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98">
        <f t="shared" si="5"/>
        <v>16713629.710000001</v>
      </c>
    </row>
    <row r="12" spans="1:17" ht="20.100000000000001" customHeight="1" x14ac:dyDescent="0.25">
      <c r="A12" s="8"/>
      <c r="B12" s="15" t="s">
        <v>39</v>
      </c>
      <c r="C12" s="77">
        <v>12000000</v>
      </c>
      <c r="D12" s="16">
        <v>0</v>
      </c>
      <c r="E12" s="102">
        <v>979990.44</v>
      </c>
      <c r="F12" s="103">
        <v>1672374.99</v>
      </c>
      <c r="G12" s="103">
        <v>1406073.24</v>
      </c>
      <c r="H12" s="103">
        <v>0</v>
      </c>
      <c r="I12" s="103">
        <v>2002589.16</v>
      </c>
      <c r="J12" s="103">
        <v>1150423.56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98">
        <f t="shared" si="5"/>
        <v>7211451.3900000006</v>
      </c>
    </row>
    <row r="13" spans="1:17" ht="20.100000000000001" customHeight="1" x14ac:dyDescent="0.25">
      <c r="A13" s="8"/>
      <c r="B13" s="15" t="s">
        <v>5</v>
      </c>
      <c r="C13" s="77">
        <v>0</v>
      </c>
      <c r="D13" s="16">
        <v>0</v>
      </c>
      <c r="E13" s="102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98">
        <f t="shared" si="5"/>
        <v>0</v>
      </c>
    </row>
    <row r="14" spans="1:17" ht="20.100000000000001" customHeight="1" x14ac:dyDescent="0.25">
      <c r="A14" s="8"/>
      <c r="B14" s="15" t="s">
        <v>6</v>
      </c>
      <c r="C14" s="78">
        <v>26283480</v>
      </c>
      <c r="D14" s="17">
        <v>0</v>
      </c>
      <c r="E14" s="102">
        <v>2094763.48</v>
      </c>
      <c r="F14" s="103">
        <v>2149247.23</v>
      </c>
      <c r="G14" s="103">
        <v>2172530.48</v>
      </c>
      <c r="H14" s="103">
        <v>2150788</v>
      </c>
      <c r="I14" s="103">
        <v>2132918.7599999998</v>
      </c>
      <c r="J14" s="103">
        <v>2170602.2000000002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98">
        <f t="shared" si="5"/>
        <v>12870850.149999999</v>
      </c>
    </row>
    <row r="15" spans="1:17" ht="20.100000000000001" customHeight="1" x14ac:dyDescent="0.25">
      <c r="A15" s="8"/>
      <c r="B15" s="74" t="s">
        <v>7</v>
      </c>
      <c r="C15" s="76">
        <f t="shared" ref="C15:P15" si="6">C16+C17+C18+C19+C20+C21+C22+C23+C24</f>
        <v>65572520</v>
      </c>
      <c r="D15" s="76">
        <f t="shared" si="6"/>
        <v>0</v>
      </c>
      <c r="E15" s="99">
        <f t="shared" si="6"/>
        <v>3316474.0200000005</v>
      </c>
      <c r="F15" s="99">
        <f t="shared" si="6"/>
        <v>6267001.2300000004</v>
      </c>
      <c r="G15" s="99">
        <f t="shared" si="6"/>
        <v>9885462.4300000016</v>
      </c>
      <c r="H15" s="99">
        <f t="shared" si="6"/>
        <v>8595848.1699999999</v>
      </c>
      <c r="I15" s="99">
        <f t="shared" si="6"/>
        <v>8711063.6999999993</v>
      </c>
      <c r="J15" s="99">
        <f t="shared" si="6"/>
        <v>7094555.0600000005</v>
      </c>
      <c r="K15" s="99">
        <f t="shared" si="6"/>
        <v>0</v>
      </c>
      <c r="L15" s="99">
        <f t="shared" si="6"/>
        <v>0</v>
      </c>
      <c r="M15" s="99">
        <f t="shared" si="6"/>
        <v>0</v>
      </c>
      <c r="N15" s="99">
        <f t="shared" si="6"/>
        <v>0</v>
      </c>
      <c r="O15" s="99">
        <f t="shared" si="6"/>
        <v>0</v>
      </c>
      <c r="P15" s="99">
        <f t="shared" si="6"/>
        <v>0</v>
      </c>
      <c r="Q15" s="100">
        <f t="shared" si="5"/>
        <v>43870404.609999999</v>
      </c>
    </row>
    <row r="16" spans="1:17" ht="20.100000000000001" customHeight="1" x14ac:dyDescent="0.25">
      <c r="A16" s="8"/>
      <c r="B16" s="15" t="s">
        <v>8</v>
      </c>
      <c r="C16" s="77">
        <v>15605000</v>
      </c>
      <c r="D16" s="16">
        <v>0</v>
      </c>
      <c r="E16" s="101">
        <v>1186149.8700000001</v>
      </c>
      <c r="F16" s="101">
        <v>1161835.8600000001</v>
      </c>
      <c r="G16" s="101">
        <v>1170247.45</v>
      </c>
      <c r="H16" s="101">
        <v>1380297.12</v>
      </c>
      <c r="I16" s="101">
        <v>894718.73</v>
      </c>
      <c r="J16" s="101">
        <v>949748.33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98">
        <f t="shared" si="5"/>
        <v>6742997.3600000013</v>
      </c>
    </row>
    <row r="17" spans="1:17" ht="20.100000000000001" customHeight="1" x14ac:dyDescent="0.25">
      <c r="A17" s="8"/>
      <c r="B17" s="15" t="s">
        <v>9</v>
      </c>
      <c r="C17" s="77">
        <v>1699596</v>
      </c>
      <c r="D17" s="16">
        <v>0</v>
      </c>
      <c r="E17" s="101">
        <v>0</v>
      </c>
      <c r="F17" s="101">
        <v>287590.64</v>
      </c>
      <c r="G17" s="101">
        <v>707540.86</v>
      </c>
      <c r="H17" s="101">
        <v>133336.22</v>
      </c>
      <c r="I17" s="101">
        <v>30000</v>
      </c>
      <c r="J17" s="101">
        <v>870409.09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98">
        <f t="shared" si="5"/>
        <v>2028876.81</v>
      </c>
    </row>
    <row r="18" spans="1:17" ht="20.100000000000001" customHeight="1" x14ac:dyDescent="0.25">
      <c r="A18" s="8"/>
      <c r="B18" s="15" t="s">
        <v>10</v>
      </c>
      <c r="C18" s="77">
        <v>450000</v>
      </c>
      <c r="D18" s="16">
        <v>0</v>
      </c>
      <c r="E18" s="101">
        <v>21882.5</v>
      </c>
      <c r="F18" s="101">
        <v>187.5</v>
      </c>
      <c r="G18" s="101">
        <v>168426</v>
      </c>
      <c r="H18" s="101">
        <v>12355</v>
      </c>
      <c r="I18" s="101">
        <v>13930</v>
      </c>
      <c r="J18" s="101">
        <v>109312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98">
        <f t="shared" si="5"/>
        <v>326093</v>
      </c>
    </row>
    <row r="19" spans="1:17" ht="20.100000000000001" customHeight="1" x14ac:dyDescent="0.25">
      <c r="A19" s="8"/>
      <c r="B19" s="15" t="s">
        <v>11</v>
      </c>
      <c r="C19" s="77">
        <v>800000</v>
      </c>
      <c r="D19" s="16">
        <v>0</v>
      </c>
      <c r="E19" s="101">
        <v>400</v>
      </c>
      <c r="F19" s="101">
        <v>62840.74</v>
      </c>
      <c r="G19" s="101">
        <v>96996.35</v>
      </c>
      <c r="H19" s="101">
        <v>134602.59</v>
      </c>
      <c r="I19" s="101">
        <v>58333.33</v>
      </c>
      <c r="J19" s="101">
        <v>59506.74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98">
        <f t="shared" si="5"/>
        <v>412679.75</v>
      </c>
    </row>
    <row r="20" spans="1:17" ht="20.100000000000001" customHeight="1" x14ac:dyDescent="0.25">
      <c r="A20" s="8"/>
      <c r="B20" s="15" t="s">
        <v>12</v>
      </c>
      <c r="C20" s="77">
        <v>21886654</v>
      </c>
      <c r="D20" s="16">
        <v>0</v>
      </c>
      <c r="E20" s="101">
        <v>1137035.1000000001</v>
      </c>
      <c r="F20" s="101">
        <v>1933257.75</v>
      </c>
      <c r="G20" s="101">
        <v>1510086.79</v>
      </c>
      <c r="H20" s="101">
        <v>2056158.41</v>
      </c>
      <c r="I20" s="101">
        <v>1579440.44</v>
      </c>
      <c r="J20" s="101">
        <v>1264408.3700000001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98">
        <f t="shared" si="5"/>
        <v>9480386.8599999994</v>
      </c>
    </row>
    <row r="21" spans="1:17" ht="20.100000000000001" customHeight="1" x14ac:dyDescent="0.25">
      <c r="A21" s="8"/>
      <c r="B21" s="15" t="s">
        <v>13</v>
      </c>
      <c r="C21" s="77">
        <v>4000000</v>
      </c>
      <c r="D21" s="16">
        <v>0</v>
      </c>
      <c r="E21" s="101">
        <v>60730.7</v>
      </c>
      <c r="F21" s="101">
        <v>269156</v>
      </c>
      <c r="G21" s="101">
        <v>395111.12</v>
      </c>
      <c r="H21" s="101">
        <v>336493.64</v>
      </c>
      <c r="I21" s="101">
        <v>2699154.25</v>
      </c>
      <c r="J21" s="101">
        <v>344460.41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98">
        <f t="shared" si="5"/>
        <v>4105106.12</v>
      </c>
    </row>
    <row r="22" spans="1:17" ht="32.25" customHeight="1" x14ac:dyDescent="0.25">
      <c r="A22" s="8"/>
      <c r="B22" s="15" t="s">
        <v>14</v>
      </c>
      <c r="C22" s="77">
        <v>300000</v>
      </c>
      <c r="D22" s="16">
        <v>0</v>
      </c>
      <c r="E22" s="101">
        <v>263570.01</v>
      </c>
      <c r="F22" s="101">
        <v>0</v>
      </c>
      <c r="G22" s="101">
        <v>252325.3</v>
      </c>
      <c r="H22" s="101">
        <v>389046</v>
      </c>
      <c r="I22" s="101">
        <v>381934.39</v>
      </c>
      <c r="J22" s="101">
        <v>290370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98">
        <f t="shared" si="5"/>
        <v>1577245.7000000002</v>
      </c>
    </row>
    <row r="23" spans="1:17" ht="27.75" customHeight="1" x14ac:dyDescent="0.25">
      <c r="A23" s="8"/>
      <c r="B23" s="15" t="s">
        <v>15</v>
      </c>
      <c r="C23" s="77">
        <v>16331270</v>
      </c>
      <c r="D23" s="16">
        <v>0</v>
      </c>
      <c r="E23" s="101">
        <v>120000</v>
      </c>
      <c r="F23" s="101">
        <v>1870913.34</v>
      </c>
      <c r="G23" s="101">
        <v>4850625</v>
      </c>
      <c r="H23" s="101">
        <v>3325885.34</v>
      </c>
      <c r="I23" s="101">
        <v>2263206.4500000002</v>
      </c>
      <c r="J23" s="101">
        <v>2298033.34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98">
        <f t="shared" si="5"/>
        <v>14728663.469999999</v>
      </c>
    </row>
    <row r="24" spans="1:17" ht="20.100000000000001" customHeight="1" x14ac:dyDescent="0.25">
      <c r="A24" s="8">
        <v>749384.11</v>
      </c>
      <c r="B24" s="15" t="s">
        <v>40</v>
      </c>
      <c r="C24" s="77">
        <v>4500000</v>
      </c>
      <c r="D24" s="16">
        <v>0</v>
      </c>
      <c r="E24" s="101">
        <v>526705.84</v>
      </c>
      <c r="F24" s="101">
        <v>681219.4</v>
      </c>
      <c r="G24" s="101">
        <v>734103.56</v>
      </c>
      <c r="H24" s="101">
        <v>827673.85</v>
      </c>
      <c r="I24" s="101">
        <v>790346.11</v>
      </c>
      <c r="J24" s="101">
        <v>908306.78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98">
        <f t="shared" si="5"/>
        <v>4468355.54</v>
      </c>
    </row>
    <row r="25" spans="1:17" s="9" customFormat="1" ht="20.100000000000001" customHeight="1" x14ac:dyDescent="0.25">
      <c r="A25" s="11">
        <v>218697.2</v>
      </c>
      <c r="B25" s="113" t="s">
        <v>16</v>
      </c>
      <c r="C25" s="76">
        <f>C26+C27+C28+C29+C30+C31+C32+C34+C33</f>
        <v>5445000</v>
      </c>
      <c r="D25" s="76">
        <f t="shared" ref="D25:P25" si="7">D26+D27+D28+D29+D30+D31+D32+D34+D33</f>
        <v>0</v>
      </c>
      <c r="E25" s="99">
        <f t="shared" si="7"/>
        <v>21859.5</v>
      </c>
      <c r="F25" s="99">
        <f t="shared" si="7"/>
        <v>32825.11</v>
      </c>
      <c r="G25" s="99">
        <f t="shared" si="7"/>
        <v>1328368.5499999998</v>
      </c>
      <c r="H25" s="99">
        <f t="shared" si="7"/>
        <v>659993.37</v>
      </c>
      <c r="I25" s="99">
        <f t="shared" si="7"/>
        <v>912626.17999999993</v>
      </c>
      <c r="J25" s="99">
        <f t="shared" si="7"/>
        <v>1350532.5899999999</v>
      </c>
      <c r="K25" s="99">
        <f t="shared" si="7"/>
        <v>0</v>
      </c>
      <c r="L25" s="99">
        <f t="shared" si="7"/>
        <v>0</v>
      </c>
      <c r="M25" s="99">
        <f t="shared" si="7"/>
        <v>0</v>
      </c>
      <c r="N25" s="99">
        <f t="shared" si="7"/>
        <v>0</v>
      </c>
      <c r="O25" s="99">
        <f t="shared" si="7"/>
        <v>0</v>
      </c>
      <c r="P25" s="99">
        <f t="shared" si="7"/>
        <v>0</v>
      </c>
      <c r="Q25" s="100">
        <f t="shared" si="5"/>
        <v>4306205.3</v>
      </c>
    </row>
    <row r="26" spans="1:17" ht="20.100000000000001" customHeight="1" x14ac:dyDescent="0.25">
      <c r="A26" s="8"/>
      <c r="B26" s="15" t="s">
        <v>17</v>
      </c>
      <c r="C26" s="79">
        <v>260000</v>
      </c>
      <c r="D26" s="19">
        <v>0</v>
      </c>
      <c r="E26" s="105">
        <v>21859.5</v>
      </c>
      <c r="F26" s="103">
        <v>19255.11</v>
      </c>
      <c r="G26" s="103">
        <v>139877.10999999999</v>
      </c>
      <c r="H26" s="103">
        <v>16518.900000000001</v>
      </c>
      <c r="I26" s="103">
        <v>87404.18</v>
      </c>
      <c r="J26" s="103">
        <v>277678.39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98">
        <f t="shared" si="5"/>
        <v>562593.18999999994</v>
      </c>
    </row>
    <row r="27" spans="1:17" ht="20.100000000000001" customHeight="1" x14ac:dyDescent="0.25">
      <c r="A27" s="8"/>
      <c r="B27" s="20" t="s">
        <v>18</v>
      </c>
      <c r="C27" s="79">
        <v>0</v>
      </c>
      <c r="D27" s="19">
        <v>0</v>
      </c>
      <c r="E27" s="105">
        <v>0</v>
      </c>
      <c r="F27" s="103">
        <v>0</v>
      </c>
      <c r="G27" s="103">
        <v>192812</v>
      </c>
      <c r="H27" s="103">
        <v>0</v>
      </c>
      <c r="I27" s="103">
        <v>0</v>
      </c>
      <c r="J27" s="103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98">
        <f t="shared" si="5"/>
        <v>192812</v>
      </c>
    </row>
    <row r="28" spans="1:17" ht="20.100000000000001" customHeight="1" x14ac:dyDescent="0.25">
      <c r="A28" s="8">
        <v>183663.8</v>
      </c>
      <c r="B28" s="15" t="s">
        <v>19</v>
      </c>
      <c r="C28" s="79">
        <v>200000</v>
      </c>
      <c r="D28" s="19">
        <v>0</v>
      </c>
      <c r="E28" s="105">
        <v>0</v>
      </c>
      <c r="F28" s="103">
        <v>0</v>
      </c>
      <c r="G28" s="103">
        <v>29000</v>
      </c>
      <c r="H28" s="103">
        <v>0</v>
      </c>
      <c r="I28" s="103">
        <v>0</v>
      </c>
      <c r="J28" s="103">
        <v>96848.5</v>
      </c>
      <c r="K28" s="104">
        <v>0</v>
      </c>
      <c r="L28" s="104">
        <v>0</v>
      </c>
      <c r="M28" s="104">
        <v>0</v>
      </c>
      <c r="N28" s="104">
        <v>0</v>
      </c>
      <c r="O28" s="104"/>
      <c r="P28" s="104">
        <v>0</v>
      </c>
      <c r="Q28" s="98">
        <f t="shared" si="5"/>
        <v>125848.5</v>
      </c>
    </row>
    <row r="29" spans="1:17" ht="20.100000000000001" customHeight="1" x14ac:dyDescent="0.25">
      <c r="A29" s="8"/>
      <c r="B29" s="15" t="s">
        <v>20</v>
      </c>
      <c r="C29" s="79">
        <v>30000</v>
      </c>
      <c r="D29" s="19">
        <v>0</v>
      </c>
      <c r="E29" s="105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98">
        <f t="shared" si="5"/>
        <v>0</v>
      </c>
    </row>
    <row r="30" spans="1:17" ht="20.100000000000001" customHeight="1" x14ac:dyDescent="0.25">
      <c r="A30" s="8"/>
      <c r="B30" s="15" t="s">
        <v>21</v>
      </c>
      <c r="C30" s="79">
        <v>50000</v>
      </c>
      <c r="D30" s="19">
        <v>0</v>
      </c>
      <c r="E30" s="105">
        <v>0</v>
      </c>
      <c r="F30" s="103">
        <v>0</v>
      </c>
      <c r="G30" s="103">
        <v>0</v>
      </c>
      <c r="H30" s="103">
        <v>49844.47</v>
      </c>
      <c r="I30" s="103">
        <v>0</v>
      </c>
      <c r="J30" s="103">
        <v>4425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98">
        <f t="shared" si="5"/>
        <v>54269.47</v>
      </c>
    </row>
    <row r="31" spans="1:17" ht="27" customHeight="1" x14ac:dyDescent="0.25">
      <c r="A31" s="8"/>
      <c r="B31" s="15" t="s">
        <v>22</v>
      </c>
      <c r="C31" s="79">
        <v>50000</v>
      </c>
      <c r="D31" s="19">
        <v>0</v>
      </c>
      <c r="E31" s="105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98">
        <f t="shared" si="5"/>
        <v>0</v>
      </c>
    </row>
    <row r="32" spans="1:17" ht="27.75" customHeight="1" x14ac:dyDescent="0.25">
      <c r="A32" s="8"/>
      <c r="B32" s="15" t="s">
        <v>23</v>
      </c>
      <c r="C32" s="79">
        <v>4250000</v>
      </c>
      <c r="D32" s="19">
        <v>0</v>
      </c>
      <c r="E32" s="105">
        <v>0</v>
      </c>
      <c r="F32" s="103">
        <v>0</v>
      </c>
      <c r="G32" s="103">
        <v>900000</v>
      </c>
      <c r="H32" s="103">
        <v>560000</v>
      </c>
      <c r="I32" s="103">
        <v>633000</v>
      </c>
      <c r="J32" s="103">
        <v>638673.19999999995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98">
        <f t="shared" si="5"/>
        <v>2731673.2</v>
      </c>
    </row>
    <row r="33" spans="1:17" ht="30" customHeight="1" x14ac:dyDescent="0.25">
      <c r="A33" s="8"/>
      <c r="B33" s="15" t="s">
        <v>41</v>
      </c>
      <c r="C33" s="80">
        <v>0</v>
      </c>
      <c r="D33" s="18">
        <v>0</v>
      </c>
      <c r="E33" s="106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98">
        <f t="shared" si="5"/>
        <v>0</v>
      </c>
    </row>
    <row r="34" spans="1:17" ht="20.100000000000001" customHeight="1" x14ac:dyDescent="0.25">
      <c r="A34" s="8"/>
      <c r="B34" s="20" t="s">
        <v>24</v>
      </c>
      <c r="C34" s="79">
        <v>605000</v>
      </c>
      <c r="D34" s="19">
        <v>0</v>
      </c>
      <c r="E34" s="105">
        <v>0</v>
      </c>
      <c r="F34" s="103">
        <v>13570</v>
      </c>
      <c r="G34" s="103">
        <v>66679.44</v>
      </c>
      <c r="H34" s="103">
        <v>33630</v>
      </c>
      <c r="I34" s="103">
        <v>192222</v>
      </c>
      <c r="J34" s="103">
        <v>332907.5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98">
        <f t="shared" si="5"/>
        <v>639008.93999999994</v>
      </c>
    </row>
    <row r="35" spans="1:17" ht="20.100000000000001" customHeight="1" x14ac:dyDescent="0.25">
      <c r="A35" s="8"/>
      <c r="B35" s="113" t="s">
        <v>25</v>
      </c>
      <c r="C35" s="76">
        <f t="shared" ref="C35:P35" si="8">C36+C37+C38+C39+C40+C41+C42</f>
        <v>3150000</v>
      </c>
      <c r="D35" s="76">
        <f t="shared" si="8"/>
        <v>0</v>
      </c>
      <c r="E35" s="99">
        <f t="shared" si="8"/>
        <v>916571.69</v>
      </c>
      <c r="F35" s="99">
        <f t="shared" si="8"/>
        <v>0</v>
      </c>
      <c r="G35" s="99">
        <f t="shared" si="8"/>
        <v>1803464.76</v>
      </c>
      <c r="H35" s="99">
        <f t="shared" si="8"/>
        <v>0</v>
      </c>
      <c r="I35" s="99">
        <f t="shared" si="8"/>
        <v>19983.21</v>
      </c>
      <c r="J35" s="99">
        <f t="shared" si="8"/>
        <v>0</v>
      </c>
      <c r="K35" s="99">
        <f t="shared" si="8"/>
        <v>0</v>
      </c>
      <c r="L35" s="99">
        <f t="shared" si="8"/>
        <v>0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99">
        <f t="shared" si="8"/>
        <v>0</v>
      </c>
      <c r="Q35" s="100">
        <f t="shared" si="5"/>
        <v>2740019.66</v>
      </c>
    </row>
    <row r="36" spans="1:17" ht="20.100000000000001" customHeight="1" x14ac:dyDescent="0.25">
      <c r="A36" s="8"/>
      <c r="B36" s="15" t="s">
        <v>26</v>
      </c>
      <c r="C36" s="79">
        <v>150000</v>
      </c>
      <c r="D36" s="19">
        <v>0</v>
      </c>
      <c r="E36" s="105">
        <v>0</v>
      </c>
      <c r="F36" s="104">
        <v>0</v>
      </c>
      <c r="G36" s="105">
        <v>0</v>
      </c>
      <c r="H36" s="104">
        <v>0</v>
      </c>
      <c r="I36" s="105">
        <v>25000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98">
        <f t="shared" si="5"/>
        <v>25000</v>
      </c>
    </row>
    <row r="37" spans="1:17" ht="25.5" x14ac:dyDescent="0.25">
      <c r="A37" s="8"/>
      <c r="B37" s="15" t="s">
        <v>42</v>
      </c>
      <c r="C37" s="78">
        <v>0</v>
      </c>
      <c r="D37" s="17">
        <v>0</v>
      </c>
      <c r="E37" s="105">
        <v>0</v>
      </c>
      <c r="F37" s="104">
        <v>0</v>
      </c>
      <c r="G37" s="105">
        <v>0</v>
      </c>
      <c r="H37" s="104">
        <v>0</v>
      </c>
      <c r="I37" s="105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98">
        <f t="shared" si="5"/>
        <v>0</v>
      </c>
    </row>
    <row r="38" spans="1:17" ht="25.5" x14ac:dyDescent="0.25">
      <c r="A38" s="8"/>
      <c r="B38" s="15" t="s">
        <v>43</v>
      </c>
      <c r="C38" s="77">
        <v>0</v>
      </c>
      <c r="D38" s="16">
        <v>0</v>
      </c>
      <c r="E38" s="105">
        <v>0</v>
      </c>
      <c r="F38" s="101">
        <v>0</v>
      </c>
      <c r="G38" s="105">
        <v>0</v>
      </c>
      <c r="H38" s="101">
        <v>0</v>
      </c>
      <c r="I38" s="105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98">
        <f t="shared" si="5"/>
        <v>0</v>
      </c>
    </row>
    <row r="39" spans="1:17" ht="25.5" x14ac:dyDescent="0.25">
      <c r="A39" s="8"/>
      <c r="B39" s="15" t="s">
        <v>44</v>
      </c>
      <c r="C39" s="78">
        <v>0</v>
      </c>
      <c r="D39" s="17">
        <v>0</v>
      </c>
      <c r="E39" s="105">
        <v>0</v>
      </c>
      <c r="F39" s="104">
        <v>0</v>
      </c>
      <c r="G39" s="105">
        <v>0</v>
      </c>
      <c r="H39" s="104">
        <v>0</v>
      </c>
      <c r="I39" s="105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0</v>
      </c>
      <c r="P39" s="104">
        <v>0</v>
      </c>
      <c r="Q39" s="98">
        <f t="shared" si="5"/>
        <v>0</v>
      </c>
    </row>
    <row r="40" spans="1:17" ht="25.5" x14ac:dyDescent="0.25">
      <c r="A40" s="8"/>
      <c r="B40" s="15" t="s">
        <v>45</v>
      </c>
      <c r="C40" s="78">
        <v>0</v>
      </c>
      <c r="D40" s="17">
        <v>0</v>
      </c>
      <c r="E40" s="105">
        <v>0</v>
      </c>
      <c r="F40" s="104">
        <v>0</v>
      </c>
      <c r="G40" s="105">
        <v>0</v>
      </c>
      <c r="H40" s="104">
        <v>0</v>
      </c>
      <c r="I40" s="105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98">
        <f t="shared" si="5"/>
        <v>0</v>
      </c>
    </row>
    <row r="41" spans="1:17" ht="20.100000000000001" customHeight="1" x14ac:dyDescent="0.25">
      <c r="A41" s="8"/>
      <c r="B41" s="15" t="s">
        <v>27</v>
      </c>
      <c r="C41" s="78">
        <v>3000000</v>
      </c>
      <c r="D41" s="17">
        <v>0</v>
      </c>
      <c r="E41" s="107">
        <v>916571.69</v>
      </c>
      <c r="F41" s="104">
        <v>0</v>
      </c>
      <c r="G41" s="105">
        <v>1803464.76</v>
      </c>
      <c r="H41" s="104">
        <v>0</v>
      </c>
      <c r="I41" s="105">
        <v>-5016.79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98">
        <f t="shared" si="5"/>
        <v>2715019.66</v>
      </c>
    </row>
    <row r="42" spans="1:17" ht="25.5" x14ac:dyDescent="0.25">
      <c r="A42" s="8"/>
      <c r="B42" s="15" t="s">
        <v>46</v>
      </c>
      <c r="C42" s="77">
        <v>0</v>
      </c>
      <c r="D42" s="16">
        <v>0</v>
      </c>
      <c r="E42" s="105">
        <v>0</v>
      </c>
      <c r="F42" s="101">
        <v>0</v>
      </c>
      <c r="G42" s="105">
        <v>0</v>
      </c>
      <c r="H42" s="101">
        <v>0</v>
      </c>
      <c r="I42" s="105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98">
        <f t="shared" si="5"/>
        <v>0</v>
      </c>
    </row>
    <row r="43" spans="1:17" ht="20.100000000000001" customHeight="1" x14ac:dyDescent="0.25">
      <c r="A43" s="8"/>
      <c r="B43" s="113" t="s">
        <v>47</v>
      </c>
      <c r="C43" s="81">
        <f>SUM(C44:C50)</f>
        <v>0</v>
      </c>
      <c r="D43" s="81">
        <f t="shared" ref="D43:P43" si="9">SUM(D44:D50)</f>
        <v>0</v>
      </c>
      <c r="E43" s="108">
        <f t="shared" si="9"/>
        <v>0</v>
      </c>
      <c r="F43" s="108">
        <f t="shared" si="9"/>
        <v>15994.73</v>
      </c>
      <c r="G43" s="108">
        <f t="shared" si="9"/>
        <v>0</v>
      </c>
      <c r="H43" s="108">
        <f t="shared" si="9"/>
        <v>0</v>
      </c>
      <c r="I43" s="108">
        <f t="shared" si="9"/>
        <v>0</v>
      </c>
      <c r="J43" s="108">
        <f t="shared" si="9"/>
        <v>0</v>
      </c>
      <c r="K43" s="108">
        <f t="shared" si="9"/>
        <v>0</v>
      </c>
      <c r="L43" s="108">
        <f t="shared" si="9"/>
        <v>0</v>
      </c>
      <c r="M43" s="108">
        <f t="shared" si="9"/>
        <v>0</v>
      </c>
      <c r="N43" s="108">
        <f t="shared" si="9"/>
        <v>0</v>
      </c>
      <c r="O43" s="108">
        <f t="shared" si="9"/>
        <v>0</v>
      </c>
      <c r="P43" s="108">
        <f t="shared" si="9"/>
        <v>0</v>
      </c>
      <c r="Q43" s="100">
        <f t="shared" si="5"/>
        <v>15994.73</v>
      </c>
    </row>
    <row r="44" spans="1:17" ht="18" x14ac:dyDescent="0.25">
      <c r="A44" s="8"/>
      <c r="B44" s="15" t="s">
        <v>48</v>
      </c>
      <c r="C44" s="78">
        <v>0</v>
      </c>
      <c r="D44" s="17">
        <v>0</v>
      </c>
      <c r="E44" s="105">
        <v>0</v>
      </c>
      <c r="F44" s="105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98">
        <f t="shared" si="5"/>
        <v>0</v>
      </c>
    </row>
    <row r="45" spans="1:17" ht="25.5" x14ac:dyDescent="0.25">
      <c r="A45" s="8"/>
      <c r="B45" s="15" t="s">
        <v>49</v>
      </c>
      <c r="C45" s="78">
        <v>0</v>
      </c>
      <c r="D45" s="17">
        <v>0</v>
      </c>
      <c r="E45" s="105">
        <v>0</v>
      </c>
      <c r="F45" s="105"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98">
        <f t="shared" si="5"/>
        <v>0</v>
      </c>
    </row>
    <row r="46" spans="1:17" ht="25.5" x14ac:dyDescent="0.25">
      <c r="A46" s="8"/>
      <c r="B46" s="15" t="s">
        <v>50</v>
      </c>
      <c r="C46" s="77">
        <v>0</v>
      </c>
      <c r="D46" s="16">
        <v>0</v>
      </c>
      <c r="E46" s="105">
        <v>0</v>
      </c>
      <c r="F46" s="105"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98">
        <f t="shared" si="5"/>
        <v>0</v>
      </c>
    </row>
    <row r="47" spans="1:17" ht="25.5" x14ac:dyDescent="0.25">
      <c r="A47" s="8"/>
      <c r="B47" s="15" t="s">
        <v>51</v>
      </c>
      <c r="C47" s="78">
        <v>0</v>
      </c>
      <c r="D47" s="17">
        <v>0</v>
      </c>
      <c r="E47" s="105">
        <v>0</v>
      </c>
      <c r="F47" s="105">
        <v>0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98">
        <f t="shared" si="5"/>
        <v>0</v>
      </c>
    </row>
    <row r="48" spans="1:17" ht="25.5" x14ac:dyDescent="0.25">
      <c r="A48" s="8"/>
      <c r="B48" s="15" t="s">
        <v>52</v>
      </c>
      <c r="C48" s="78">
        <v>0</v>
      </c>
      <c r="D48" s="17">
        <v>0</v>
      </c>
      <c r="E48" s="105">
        <v>0</v>
      </c>
      <c r="F48" s="105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98">
        <f t="shared" si="5"/>
        <v>0</v>
      </c>
    </row>
    <row r="49" spans="1:17" ht="18" x14ac:dyDescent="0.25">
      <c r="A49" s="8"/>
      <c r="B49" s="15" t="s">
        <v>53</v>
      </c>
      <c r="C49" s="77">
        <v>0</v>
      </c>
      <c r="D49" s="16"/>
      <c r="E49" s="105">
        <v>0</v>
      </c>
      <c r="F49" s="105">
        <v>15994.73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98">
        <f t="shared" si="5"/>
        <v>15994.73</v>
      </c>
    </row>
    <row r="50" spans="1:17" ht="25.5" x14ac:dyDescent="0.25">
      <c r="A50" s="8"/>
      <c r="B50" s="15" t="s">
        <v>54</v>
      </c>
      <c r="C50" s="77"/>
      <c r="D50" s="16"/>
      <c r="E50" s="105">
        <v>0</v>
      </c>
      <c r="F50" s="105">
        <v>0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98">
        <f t="shared" si="5"/>
        <v>0</v>
      </c>
    </row>
    <row r="51" spans="1:17" ht="18" x14ac:dyDescent="0.25">
      <c r="A51" s="8"/>
      <c r="B51" s="15"/>
      <c r="C51" s="77"/>
      <c r="D51" s="16"/>
      <c r="E51" s="105"/>
      <c r="F51" s="105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98"/>
    </row>
    <row r="52" spans="1:17" ht="20.100000000000001" customHeight="1" x14ac:dyDescent="0.25">
      <c r="A52" s="8"/>
      <c r="B52" s="114" t="s">
        <v>28</v>
      </c>
      <c r="C52" s="82">
        <f t="shared" ref="C52:P52" si="10">C53+C54+C55+C56+C57+C58+C59+C60+C61</f>
        <v>0</v>
      </c>
      <c r="D52" s="82">
        <f t="shared" si="10"/>
        <v>0</v>
      </c>
      <c r="E52" s="109">
        <f t="shared" si="10"/>
        <v>0</v>
      </c>
      <c r="F52" s="109">
        <f t="shared" si="10"/>
        <v>0</v>
      </c>
      <c r="G52" s="109">
        <f t="shared" si="10"/>
        <v>0</v>
      </c>
      <c r="H52" s="109">
        <f t="shared" si="10"/>
        <v>0</v>
      </c>
      <c r="I52" s="109">
        <f t="shared" si="10"/>
        <v>0</v>
      </c>
      <c r="J52" s="109">
        <f t="shared" si="10"/>
        <v>0</v>
      </c>
      <c r="K52" s="109">
        <f t="shared" si="10"/>
        <v>0</v>
      </c>
      <c r="L52" s="109">
        <f t="shared" si="10"/>
        <v>0</v>
      </c>
      <c r="M52" s="109">
        <f t="shared" si="10"/>
        <v>0</v>
      </c>
      <c r="N52" s="109">
        <f t="shared" si="10"/>
        <v>0</v>
      </c>
      <c r="O52" s="109">
        <f t="shared" si="10"/>
        <v>0</v>
      </c>
      <c r="P52" s="109">
        <f t="shared" si="10"/>
        <v>0</v>
      </c>
      <c r="Q52" s="100">
        <f t="shared" si="5"/>
        <v>0</v>
      </c>
    </row>
    <row r="53" spans="1:17" ht="20.100000000000001" customHeight="1" x14ac:dyDescent="0.25">
      <c r="A53" s="8"/>
      <c r="B53" s="15" t="s">
        <v>29</v>
      </c>
      <c r="C53" s="78">
        <v>0</v>
      </c>
      <c r="D53" s="17">
        <v>0</v>
      </c>
      <c r="E53" s="104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98">
        <f t="shared" si="5"/>
        <v>0</v>
      </c>
    </row>
    <row r="54" spans="1:17" ht="20.100000000000001" customHeight="1" x14ac:dyDescent="0.25">
      <c r="A54" s="8"/>
      <c r="B54" s="15" t="s">
        <v>30</v>
      </c>
      <c r="C54" s="78">
        <v>0</v>
      </c>
      <c r="D54" s="17">
        <v>0</v>
      </c>
      <c r="E54" s="104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98">
        <f t="shared" si="5"/>
        <v>0</v>
      </c>
    </row>
    <row r="55" spans="1:17" ht="20.100000000000001" customHeight="1" x14ac:dyDescent="0.25">
      <c r="A55" s="8"/>
      <c r="B55" s="15" t="s">
        <v>31</v>
      </c>
      <c r="C55" s="77">
        <v>0</v>
      </c>
      <c r="D55" s="16">
        <v>0</v>
      </c>
      <c r="E55" s="101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98">
        <f t="shared" si="5"/>
        <v>0</v>
      </c>
    </row>
    <row r="56" spans="1:17" ht="25.5" x14ac:dyDescent="0.25">
      <c r="A56" s="8"/>
      <c r="B56" s="15" t="s">
        <v>32</v>
      </c>
      <c r="C56" s="77">
        <v>0</v>
      </c>
      <c r="D56" s="16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98">
        <f t="shared" si="5"/>
        <v>0</v>
      </c>
    </row>
    <row r="57" spans="1:17" ht="20.100000000000001" customHeight="1" x14ac:dyDescent="0.25">
      <c r="A57" s="8"/>
      <c r="B57" s="15" t="s">
        <v>33</v>
      </c>
      <c r="C57" s="78">
        <v>0</v>
      </c>
      <c r="D57" s="17">
        <v>0</v>
      </c>
      <c r="E57" s="104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98">
        <f t="shared" si="5"/>
        <v>0</v>
      </c>
    </row>
    <row r="58" spans="1:17" ht="20.100000000000001" customHeight="1" x14ac:dyDescent="0.25">
      <c r="A58" s="8"/>
      <c r="B58" s="15" t="s">
        <v>55</v>
      </c>
      <c r="C58" s="77">
        <v>0</v>
      </c>
      <c r="D58" s="16">
        <v>0</v>
      </c>
      <c r="E58" s="101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98">
        <f t="shared" si="5"/>
        <v>0</v>
      </c>
    </row>
    <row r="59" spans="1:17" ht="20.100000000000001" customHeight="1" x14ac:dyDescent="0.25">
      <c r="A59" s="8"/>
      <c r="B59" s="15" t="s">
        <v>56</v>
      </c>
      <c r="C59" s="77">
        <v>0</v>
      </c>
      <c r="D59" s="16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f t="shared" si="5"/>
        <v>0</v>
      </c>
    </row>
    <row r="60" spans="1:17" ht="20.100000000000001" customHeight="1" x14ac:dyDescent="0.25">
      <c r="A60" s="8"/>
      <c r="B60" s="15" t="s">
        <v>34</v>
      </c>
      <c r="C60" s="77">
        <v>0</v>
      </c>
      <c r="D60" s="16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98">
        <f t="shared" si="5"/>
        <v>0</v>
      </c>
    </row>
    <row r="61" spans="1:17" ht="25.5" x14ac:dyDescent="0.25">
      <c r="A61" s="8"/>
      <c r="B61" s="15" t="s">
        <v>57</v>
      </c>
      <c r="C61" s="77">
        <v>0</v>
      </c>
      <c r="D61" s="16">
        <v>0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98">
        <f t="shared" si="5"/>
        <v>0</v>
      </c>
    </row>
    <row r="62" spans="1:17" ht="20.100000000000001" customHeight="1" x14ac:dyDescent="0.25">
      <c r="A62" s="8"/>
      <c r="B62" s="113" t="s">
        <v>58</v>
      </c>
      <c r="C62" s="81">
        <f>C63+C64+C66+C65</f>
        <v>14420000</v>
      </c>
      <c r="D62" s="81">
        <f t="shared" ref="D62:P62" si="11">D63+D64+D66+D65</f>
        <v>0</v>
      </c>
      <c r="E62" s="108">
        <f t="shared" si="11"/>
        <v>0</v>
      </c>
      <c r="F62" s="108">
        <f t="shared" si="11"/>
        <v>0</v>
      </c>
      <c r="G62" s="108">
        <f t="shared" si="11"/>
        <v>0</v>
      </c>
      <c r="H62" s="108">
        <f t="shared" si="11"/>
        <v>0</v>
      </c>
      <c r="I62" s="108">
        <f t="shared" si="11"/>
        <v>0</v>
      </c>
      <c r="J62" s="108">
        <f t="shared" si="11"/>
        <v>0</v>
      </c>
      <c r="K62" s="108">
        <f t="shared" si="11"/>
        <v>0</v>
      </c>
      <c r="L62" s="108">
        <f t="shared" si="11"/>
        <v>0</v>
      </c>
      <c r="M62" s="108">
        <f t="shared" si="11"/>
        <v>0</v>
      </c>
      <c r="N62" s="108">
        <f t="shared" si="11"/>
        <v>0</v>
      </c>
      <c r="O62" s="108">
        <f t="shared" si="11"/>
        <v>0</v>
      </c>
      <c r="P62" s="108">
        <f t="shared" si="11"/>
        <v>0</v>
      </c>
      <c r="Q62" s="100">
        <f t="shared" si="5"/>
        <v>0</v>
      </c>
    </row>
    <row r="63" spans="1:17" ht="20.100000000000001" customHeight="1" x14ac:dyDescent="0.25">
      <c r="A63" s="8"/>
      <c r="B63" s="15" t="s">
        <v>59</v>
      </c>
      <c r="C63" s="77">
        <v>14420000</v>
      </c>
      <c r="D63" s="16">
        <v>0</v>
      </c>
      <c r="E63" s="101">
        <v>0</v>
      </c>
      <c r="F63" s="104">
        <v>0</v>
      </c>
      <c r="G63" s="101"/>
      <c r="H63" s="104">
        <v>0</v>
      </c>
      <c r="I63" s="104">
        <v>0</v>
      </c>
      <c r="J63" s="104">
        <v>0</v>
      </c>
      <c r="K63" s="104"/>
      <c r="L63" s="104">
        <v>0</v>
      </c>
      <c r="M63" s="104">
        <v>0</v>
      </c>
      <c r="N63" s="104">
        <v>0</v>
      </c>
      <c r="O63" s="104">
        <v>0</v>
      </c>
      <c r="P63" s="104">
        <v>0</v>
      </c>
      <c r="Q63" s="98">
        <f t="shared" si="5"/>
        <v>0</v>
      </c>
    </row>
    <row r="64" spans="1:17" ht="20.100000000000001" customHeight="1" x14ac:dyDescent="0.25">
      <c r="A64" s="8"/>
      <c r="B64" s="15" t="s">
        <v>60</v>
      </c>
      <c r="C64" s="77">
        <v>0</v>
      </c>
      <c r="D64" s="16">
        <v>0</v>
      </c>
      <c r="E64" s="101">
        <v>0</v>
      </c>
      <c r="F64" s="104">
        <v>0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>
        <v>0</v>
      </c>
      <c r="Q64" s="98">
        <f t="shared" si="5"/>
        <v>0</v>
      </c>
    </row>
    <row r="65" spans="1:17" ht="20.100000000000001" customHeight="1" x14ac:dyDescent="0.25">
      <c r="A65" s="8"/>
      <c r="B65" s="15" t="s">
        <v>61</v>
      </c>
      <c r="C65" s="77">
        <v>0</v>
      </c>
      <c r="D65" s="16">
        <v>0</v>
      </c>
      <c r="E65" s="101">
        <v>0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0</v>
      </c>
      <c r="P65" s="104">
        <v>0</v>
      </c>
      <c r="Q65" s="98">
        <f t="shared" si="5"/>
        <v>0</v>
      </c>
    </row>
    <row r="66" spans="1:17" ht="31.5" customHeight="1" x14ac:dyDescent="0.25">
      <c r="A66" s="8"/>
      <c r="B66" s="15" t="s">
        <v>62</v>
      </c>
      <c r="C66" s="77">
        <v>0</v>
      </c>
      <c r="D66" s="17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>
        <v>0</v>
      </c>
      <c r="Q66" s="98">
        <f t="shared" si="5"/>
        <v>0</v>
      </c>
    </row>
    <row r="67" spans="1:17" ht="30" customHeight="1" x14ac:dyDescent="0.25">
      <c r="A67" s="8"/>
      <c r="B67" s="113" t="s">
        <v>63</v>
      </c>
      <c r="C67" s="81">
        <f>+C68+C69</f>
        <v>0</v>
      </c>
      <c r="D67" s="81">
        <f t="shared" ref="D67:P67" si="12">+D68+D69</f>
        <v>0</v>
      </c>
      <c r="E67" s="108">
        <f t="shared" si="12"/>
        <v>0</v>
      </c>
      <c r="F67" s="108">
        <f t="shared" si="12"/>
        <v>0</v>
      </c>
      <c r="G67" s="108">
        <f t="shared" si="12"/>
        <v>0</v>
      </c>
      <c r="H67" s="108">
        <f t="shared" si="12"/>
        <v>0</v>
      </c>
      <c r="I67" s="108">
        <f t="shared" si="12"/>
        <v>0</v>
      </c>
      <c r="J67" s="108">
        <f t="shared" si="12"/>
        <v>0</v>
      </c>
      <c r="K67" s="108">
        <f t="shared" si="12"/>
        <v>0</v>
      </c>
      <c r="L67" s="108">
        <f t="shared" si="12"/>
        <v>0</v>
      </c>
      <c r="M67" s="108">
        <f t="shared" si="12"/>
        <v>0</v>
      </c>
      <c r="N67" s="108">
        <f t="shared" si="12"/>
        <v>0</v>
      </c>
      <c r="O67" s="108">
        <f t="shared" si="12"/>
        <v>0</v>
      </c>
      <c r="P67" s="108">
        <f t="shared" si="12"/>
        <v>0</v>
      </c>
      <c r="Q67" s="100">
        <f t="shared" si="5"/>
        <v>0</v>
      </c>
    </row>
    <row r="68" spans="1:17" ht="20.100000000000001" customHeight="1" x14ac:dyDescent="0.25">
      <c r="A68" s="8"/>
      <c r="B68" s="15" t="s">
        <v>64</v>
      </c>
      <c r="C68" s="77">
        <v>0</v>
      </c>
      <c r="D68" s="17">
        <v>0</v>
      </c>
      <c r="E68" s="104">
        <v>0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4">
        <v>0</v>
      </c>
      <c r="Q68" s="98">
        <f t="shared" si="5"/>
        <v>0</v>
      </c>
    </row>
    <row r="69" spans="1:17" ht="29.25" customHeight="1" x14ac:dyDescent="0.25">
      <c r="A69" s="8"/>
      <c r="B69" s="15" t="s">
        <v>65</v>
      </c>
      <c r="C69" s="77">
        <v>0</v>
      </c>
      <c r="D69" s="17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0</v>
      </c>
      <c r="Q69" s="98">
        <f t="shared" si="5"/>
        <v>0</v>
      </c>
    </row>
    <row r="70" spans="1:17" ht="20.100000000000001" customHeight="1" x14ac:dyDescent="0.25">
      <c r="A70" s="8"/>
      <c r="B70" s="113" t="s">
        <v>66</v>
      </c>
      <c r="C70" s="81">
        <f>C73+C72+C71</f>
        <v>0</v>
      </c>
      <c r="D70" s="81">
        <f t="shared" ref="D70:P70" si="13">D73+D72+D71</f>
        <v>0</v>
      </c>
      <c r="E70" s="108">
        <f t="shared" si="13"/>
        <v>0</v>
      </c>
      <c r="F70" s="108">
        <f t="shared" si="13"/>
        <v>0</v>
      </c>
      <c r="G70" s="108">
        <f t="shared" si="13"/>
        <v>0</v>
      </c>
      <c r="H70" s="108">
        <f t="shared" si="13"/>
        <v>0</v>
      </c>
      <c r="I70" s="108">
        <f t="shared" si="13"/>
        <v>0</v>
      </c>
      <c r="J70" s="108">
        <f t="shared" si="13"/>
        <v>0</v>
      </c>
      <c r="K70" s="108">
        <f t="shared" si="13"/>
        <v>0</v>
      </c>
      <c r="L70" s="108">
        <f t="shared" si="13"/>
        <v>0</v>
      </c>
      <c r="M70" s="108">
        <f t="shared" si="13"/>
        <v>0</v>
      </c>
      <c r="N70" s="108">
        <f t="shared" si="13"/>
        <v>0</v>
      </c>
      <c r="O70" s="108">
        <f t="shared" si="13"/>
        <v>0</v>
      </c>
      <c r="P70" s="108">
        <f t="shared" si="13"/>
        <v>0</v>
      </c>
      <c r="Q70" s="100">
        <f t="shared" si="5"/>
        <v>0</v>
      </c>
    </row>
    <row r="71" spans="1:17" ht="20.100000000000001" customHeight="1" x14ac:dyDescent="0.25">
      <c r="A71" s="8"/>
      <c r="B71" s="15" t="s">
        <v>67</v>
      </c>
      <c r="C71" s="77">
        <v>0</v>
      </c>
      <c r="D71" s="17">
        <v>0</v>
      </c>
      <c r="E71" s="104">
        <v>0</v>
      </c>
      <c r="F71" s="104">
        <v>0</v>
      </c>
      <c r="G71" s="104">
        <v>0</v>
      </c>
      <c r="H71" s="104">
        <v>0</v>
      </c>
      <c r="I71" s="104">
        <v>0</v>
      </c>
      <c r="J71" s="104">
        <v>0</v>
      </c>
      <c r="K71" s="104">
        <v>0</v>
      </c>
      <c r="L71" s="104">
        <v>0</v>
      </c>
      <c r="M71" s="104">
        <v>0</v>
      </c>
      <c r="N71" s="104">
        <v>0</v>
      </c>
      <c r="O71" s="104">
        <v>0</v>
      </c>
      <c r="P71" s="104">
        <v>0</v>
      </c>
      <c r="Q71" s="98">
        <f t="shared" si="5"/>
        <v>0</v>
      </c>
    </row>
    <row r="72" spans="1:17" ht="20.100000000000001" customHeight="1" x14ac:dyDescent="0.25">
      <c r="A72" s="8"/>
      <c r="B72" s="15" t="s">
        <v>68</v>
      </c>
      <c r="C72" s="77">
        <v>0</v>
      </c>
      <c r="D72" s="17">
        <v>0</v>
      </c>
      <c r="E72" s="104">
        <v>0</v>
      </c>
      <c r="F72" s="104">
        <v>0</v>
      </c>
      <c r="G72" s="104">
        <v>0</v>
      </c>
      <c r="H72" s="104">
        <v>0</v>
      </c>
      <c r="I72" s="104">
        <v>0</v>
      </c>
      <c r="J72" s="104">
        <v>0</v>
      </c>
      <c r="K72" s="104">
        <v>0</v>
      </c>
      <c r="L72" s="104">
        <v>0</v>
      </c>
      <c r="M72" s="104">
        <v>0</v>
      </c>
      <c r="N72" s="104">
        <v>0</v>
      </c>
      <c r="O72" s="104">
        <v>0</v>
      </c>
      <c r="P72" s="104">
        <v>0</v>
      </c>
      <c r="Q72" s="98">
        <f t="shared" si="5"/>
        <v>0</v>
      </c>
    </row>
    <row r="73" spans="1:17" ht="33.75" customHeight="1" x14ac:dyDescent="0.25">
      <c r="A73" s="8"/>
      <c r="B73" s="15" t="s">
        <v>69</v>
      </c>
      <c r="C73" s="77">
        <v>0</v>
      </c>
      <c r="D73" s="17">
        <v>0</v>
      </c>
      <c r="E73" s="104">
        <v>0</v>
      </c>
      <c r="F73" s="104">
        <v>0</v>
      </c>
      <c r="G73" s="104">
        <v>0</v>
      </c>
      <c r="H73" s="104">
        <v>0</v>
      </c>
      <c r="I73" s="104">
        <v>0</v>
      </c>
      <c r="J73" s="104">
        <v>0</v>
      </c>
      <c r="K73" s="104">
        <v>0</v>
      </c>
      <c r="L73" s="104">
        <v>0</v>
      </c>
      <c r="M73" s="104">
        <v>0</v>
      </c>
      <c r="N73" s="104">
        <v>0</v>
      </c>
      <c r="O73" s="104">
        <v>0</v>
      </c>
      <c r="P73" s="104">
        <v>0</v>
      </c>
      <c r="Q73" s="98">
        <f t="shared" si="5"/>
        <v>0</v>
      </c>
    </row>
    <row r="74" spans="1:17" ht="20.100000000000001" customHeight="1" x14ac:dyDescent="0.25">
      <c r="A74" s="8"/>
      <c r="B74" s="21" t="s">
        <v>35</v>
      </c>
      <c r="C74" s="83">
        <f>C9+C15+C25+C35+C43+C52+C62+C67+C70</f>
        <v>345288000</v>
      </c>
      <c r="D74" s="83">
        <f t="shared" ref="D74:P74" si="14">D9+D15+D25+D35+D43+D52+D62+D67+D70</f>
        <v>0</v>
      </c>
      <c r="E74" s="110">
        <f t="shared" si="14"/>
        <v>26369428.880000003</v>
      </c>
      <c r="F74" s="110">
        <f t="shared" si="14"/>
        <v>25201309.949999999</v>
      </c>
      <c r="G74" s="110">
        <f t="shared" si="14"/>
        <v>31817733.640000001</v>
      </c>
      <c r="H74" s="110">
        <f t="shared" si="14"/>
        <v>26462323.690000001</v>
      </c>
      <c r="I74" s="110">
        <f t="shared" si="14"/>
        <v>41564856.460000008</v>
      </c>
      <c r="J74" s="110">
        <f t="shared" si="14"/>
        <v>27669721.249999996</v>
      </c>
      <c r="K74" s="110">
        <f t="shared" si="14"/>
        <v>0</v>
      </c>
      <c r="L74" s="110">
        <f t="shared" si="14"/>
        <v>0</v>
      </c>
      <c r="M74" s="110">
        <f t="shared" si="14"/>
        <v>0</v>
      </c>
      <c r="N74" s="110">
        <f t="shared" si="14"/>
        <v>0</v>
      </c>
      <c r="O74" s="110">
        <f t="shared" si="14"/>
        <v>0</v>
      </c>
      <c r="P74" s="110">
        <f t="shared" si="14"/>
        <v>0</v>
      </c>
      <c r="Q74" s="100">
        <f t="shared" ref="Q74:Q86" si="15">+E74+F74+G74+H74+I74+J74+K74+L74+M74+N74+O74+P74</f>
        <v>179085373.87</v>
      </c>
    </row>
    <row r="75" spans="1:17" ht="20.100000000000001" customHeight="1" x14ac:dyDescent="0.3">
      <c r="A75" s="8"/>
      <c r="B75" s="113" t="s">
        <v>70</v>
      </c>
      <c r="C75" s="62">
        <f>+C76+C79+C82</f>
        <v>0</v>
      </c>
      <c r="D75" s="62">
        <f t="shared" ref="D75:P75" si="16">+D76+D79+D82</f>
        <v>0</v>
      </c>
      <c r="E75" s="108">
        <f t="shared" si="16"/>
        <v>0</v>
      </c>
      <c r="F75" s="108">
        <f t="shared" si="16"/>
        <v>0</v>
      </c>
      <c r="G75" s="108">
        <f t="shared" si="16"/>
        <v>0</v>
      </c>
      <c r="H75" s="108">
        <f t="shared" si="16"/>
        <v>0</v>
      </c>
      <c r="I75" s="108">
        <f t="shared" si="16"/>
        <v>0</v>
      </c>
      <c r="J75" s="108">
        <f t="shared" si="16"/>
        <v>0</v>
      </c>
      <c r="K75" s="108">
        <f t="shared" si="16"/>
        <v>0</v>
      </c>
      <c r="L75" s="108">
        <f t="shared" si="16"/>
        <v>0</v>
      </c>
      <c r="M75" s="108">
        <f t="shared" si="16"/>
        <v>0</v>
      </c>
      <c r="N75" s="108">
        <f t="shared" si="16"/>
        <v>0</v>
      </c>
      <c r="O75" s="108">
        <f t="shared" si="16"/>
        <v>0</v>
      </c>
      <c r="P75" s="108">
        <f t="shared" si="16"/>
        <v>0</v>
      </c>
      <c r="Q75" s="100">
        <f t="shared" si="15"/>
        <v>0</v>
      </c>
    </row>
    <row r="76" spans="1:17" ht="20.100000000000001" customHeight="1" x14ac:dyDescent="0.25">
      <c r="A76" s="8"/>
      <c r="B76" s="113" t="s">
        <v>71</v>
      </c>
      <c r="C76" s="47">
        <f>+C77+C78</f>
        <v>0</v>
      </c>
      <c r="D76" s="47">
        <f t="shared" ref="D76:P76" si="17">+D77+D78</f>
        <v>0</v>
      </c>
      <c r="E76" s="111">
        <f t="shared" si="17"/>
        <v>0</v>
      </c>
      <c r="F76" s="111">
        <f t="shared" si="17"/>
        <v>0</v>
      </c>
      <c r="G76" s="111">
        <f t="shared" si="17"/>
        <v>0</v>
      </c>
      <c r="H76" s="111">
        <f t="shared" si="17"/>
        <v>0</v>
      </c>
      <c r="I76" s="111">
        <f t="shared" si="17"/>
        <v>0</v>
      </c>
      <c r="J76" s="111">
        <f t="shared" si="17"/>
        <v>0</v>
      </c>
      <c r="K76" s="111">
        <f t="shared" si="17"/>
        <v>0</v>
      </c>
      <c r="L76" s="111">
        <f t="shared" si="17"/>
        <v>0</v>
      </c>
      <c r="M76" s="111">
        <f t="shared" si="17"/>
        <v>0</v>
      </c>
      <c r="N76" s="111">
        <f t="shared" si="17"/>
        <v>0</v>
      </c>
      <c r="O76" s="111">
        <f t="shared" si="17"/>
        <v>0</v>
      </c>
      <c r="P76" s="111">
        <f t="shared" si="17"/>
        <v>0</v>
      </c>
      <c r="Q76" s="100">
        <f t="shared" si="15"/>
        <v>0</v>
      </c>
    </row>
    <row r="77" spans="1:17" ht="20.100000000000001" customHeight="1" x14ac:dyDescent="0.25">
      <c r="A77" s="8"/>
      <c r="B77" s="15" t="s">
        <v>72</v>
      </c>
      <c r="C77" s="77">
        <v>0</v>
      </c>
      <c r="D77" s="17">
        <v>0</v>
      </c>
      <c r="E77" s="104">
        <v>0</v>
      </c>
      <c r="F77" s="104">
        <v>0</v>
      </c>
      <c r="G77" s="104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  <c r="O77" s="104">
        <v>0</v>
      </c>
      <c r="P77" s="104">
        <v>0</v>
      </c>
      <c r="Q77" s="98">
        <f t="shared" si="15"/>
        <v>0</v>
      </c>
    </row>
    <row r="78" spans="1:17" ht="25.5" x14ac:dyDescent="0.25">
      <c r="A78" s="8"/>
      <c r="B78" s="15" t="s">
        <v>73</v>
      </c>
      <c r="C78" s="77">
        <v>0</v>
      </c>
      <c r="D78" s="17">
        <v>0</v>
      </c>
      <c r="E78" s="104">
        <v>0</v>
      </c>
      <c r="F78" s="104">
        <v>0</v>
      </c>
      <c r="G78" s="104">
        <v>0</v>
      </c>
      <c r="H78" s="104">
        <v>0</v>
      </c>
      <c r="I78" s="104">
        <v>0</v>
      </c>
      <c r="J78" s="104">
        <v>0</v>
      </c>
      <c r="K78" s="104">
        <v>0</v>
      </c>
      <c r="L78" s="104">
        <v>0</v>
      </c>
      <c r="M78" s="104">
        <v>0</v>
      </c>
      <c r="N78" s="104">
        <v>0</v>
      </c>
      <c r="O78" s="104">
        <v>0</v>
      </c>
      <c r="P78" s="104">
        <v>0</v>
      </c>
      <c r="Q78" s="98">
        <f t="shared" si="15"/>
        <v>0</v>
      </c>
    </row>
    <row r="79" spans="1:17" ht="20.100000000000001" customHeight="1" x14ac:dyDescent="0.25">
      <c r="A79" s="8"/>
      <c r="B79" s="113" t="s">
        <v>74</v>
      </c>
      <c r="C79" s="47">
        <f>+C80+C81</f>
        <v>0</v>
      </c>
      <c r="D79" s="47">
        <f t="shared" ref="D79:P79" si="18">+D80+D81</f>
        <v>0</v>
      </c>
      <c r="E79" s="111">
        <f t="shared" si="18"/>
        <v>0</v>
      </c>
      <c r="F79" s="111">
        <f t="shared" si="18"/>
        <v>0</v>
      </c>
      <c r="G79" s="111">
        <f t="shared" si="18"/>
        <v>0</v>
      </c>
      <c r="H79" s="111">
        <f t="shared" si="18"/>
        <v>0</v>
      </c>
      <c r="I79" s="111">
        <f t="shared" si="18"/>
        <v>0</v>
      </c>
      <c r="J79" s="111">
        <f t="shared" si="18"/>
        <v>0</v>
      </c>
      <c r="K79" s="111">
        <f t="shared" si="18"/>
        <v>0</v>
      </c>
      <c r="L79" s="111">
        <f t="shared" si="18"/>
        <v>0</v>
      </c>
      <c r="M79" s="111">
        <f t="shared" si="18"/>
        <v>0</v>
      </c>
      <c r="N79" s="111">
        <f t="shared" si="18"/>
        <v>0</v>
      </c>
      <c r="O79" s="111">
        <f t="shared" si="18"/>
        <v>0</v>
      </c>
      <c r="P79" s="111">
        <f t="shared" si="18"/>
        <v>0</v>
      </c>
      <c r="Q79" s="100">
        <f t="shared" si="15"/>
        <v>0</v>
      </c>
    </row>
    <row r="80" spans="1:17" ht="20.100000000000001" customHeight="1" x14ac:dyDescent="0.25">
      <c r="A80" s="8"/>
      <c r="B80" s="15" t="s">
        <v>75</v>
      </c>
      <c r="C80" s="77">
        <v>0</v>
      </c>
      <c r="D80" s="17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0</v>
      </c>
      <c r="P80" s="104">
        <v>0</v>
      </c>
      <c r="Q80" s="98">
        <f t="shared" si="15"/>
        <v>0</v>
      </c>
    </row>
    <row r="81" spans="1:23" ht="20.100000000000001" customHeight="1" x14ac:dyDescent="0.25">
      <c r="A81" s="8"/>
      <c r="B81" s="15" t="s">
        <v>76</v>
      </c>
      <c r="C81" s="77">
        <v>0</v>
      </c>
      <c r="D81" s="17">
        <v>0</v>
      </c>
      <c r="E81" s="104">
        <v>0</v>
      </c>
      <c r="F81" s="104">
        <v>0</v>
      </c>
      <c r="G81" s="104">
        <v>0</v>
      </c>
      <c r="H81" s="104">
        <v>0</v>
      </c>
      <c r="I81" s="104">
        <v>0</v>
      </c>
      <c r="J81" s="104">
        <v>0</v>
      </c>
      <c r="K81" s="104">
        <v>0</v>
      </c>
      <c r="L81" s="104">
        <v>0</v>
      </c>
      <c r="M81" s="104">
        <v>0</v>
      </c>
      <c r="N81" s="104">
        <v>0</v>
      </c>
      <c r="O81" s="104">
        <v>0</v>
      </c>
      <c r="P81" s="104">
        <v>0</v>
      </c>
      <c r="Q81" s="98">
        <f t="shared" si="15"/>
        <v>0</v>
      </c>
    </row>
    <row r="82" spans="1:23" ht="20.100000000000001" customHeight="1" x14ac:dyDescent="0.25">
      <c r="A82" s="8"/>
      <c r="B82" s="113" t="s">
        <v>77</v>
      </c>
      <c r="C82" s="47">
        <f>+C83</f>
        <v>0</v>
      </c>
      <c r="D82" s="47">
        <f t="shared" ref="D82:P82" si="19">+D83</f>
        <v>0</v>
      </c>
      <c r="E82" s="111">
        <f t="shared" si="19"/>
        <v>0</v>
      </c>
      <c r="F82" s="111">
        <f t="shared" si="19"/>
        <v>0</v>
      </c>
      <c r="G82" s="111">
        <f t="shared" si="19"/>
        <v>0</v>
      </c>
      <c r="H82" s="111">
        <f t="shared" si="19"/>
        <v>0</v>
      </c>
      <c r="I82" s="111">
        <f t="shared" si="19"/>
        <v>0</v>
      </c>
      <c r="J82" s="111">
        <f t="shared" si="19"/>
        <v>0</v>
      </c>
      <c r="K82" s="111">
        <f t="shared" si="19"/>
        <v>0</v>
      </c>
      <c r="L82" s="111">
        <f t="shared" si="19"/>
        <v>0</v>
      </c>
      <c r="M82" s="111">
        <f t="shared" si="19"/>
        <v>0</v>
      </c>
      <c r="N82" s="111">
        <f t="shared" si="19"/>
        <v>0</v>
      </c>
      <c r="O82" s="111">
        <f t="shared" si="19"/>
        <v>0</v>
      </c>
      <c r="P82" s="111">
        <f t="shared" si="19"/>
        <v>0</v>
      </c>
      <c r="Q82" s="100">
        <f t="shared" si="15"/>
        <v>0</v>
      </c>
    </row>
    <row r="83" spans="1:23" ht="20.100000000000001" customHeight="1" x14ac:dyDescent="0.25">
      <c r="A83" s="8"/>
      <c r="B83" s="15" t="s">
        <v>78</v>
      </c>
      <c r="C83" s="77">
        <v>0</v>
      </c>
      <c r="D83" s="17">
        <v>0</v>
      </c>
      <c r="E83" s="104">
        <v>0</v>
      </c>
      <c r="F83" s="104">
        <v>0</v>
      </c>
      <c r="G83" s="104">
        <v>0</v>
      </c>
      <c r="H83" s="104">
        <v>0</v>
      </c>
      <c r="I83" s="104">
        <v>0</v>
      </c>
      <c r="J83" s="104">
        <v>0</v>
      </c>
      <c r="K83" s="104">
        <v>0</v>
      </c>
      <c r="L83" s="104">
        <v>0</v>
      </c>
      <c r="M83" s="104">
        <v>0</v>
      </c>
      <c r="N83" s="104">
        <v>0</v>
      </c>
      <c r="O83" s="104">
        <v>0</v>
      </c>
      <c r="P83" s="104">
        <v>0</v>
      </c>
      <c r="Q83" s="98">
        <f t="shared" si="15"/>
        <v>0</v>
      </c>
    </row>
    <row r="84" spans="1:23" ht="20.100000000000001" customHeight="1" x14ac:dyDescent="0.3">
      <c r="A84" s="8"/>
      <c r="B84" s="21" t="s">
        <v>79</v>
      </c>
      <c r="C84" s="125">
        <f t="shared" ref="C84:P84" si="20">+C76+C79+C82</f>
        <v>0</v>
      </c>
      <c r="D84" s="125">
        <f t="shared" si="20"/>
        <v>0</v>
      </c>
      <c r="E84" s="109">
        <f t="shared" si="20"/>
        <v>0</v>
      </c>
      <c r="F84" s="109">
        <f t="shared" si="20"/>
        <v>0</v>
      </c>
      <c r="G84" s="109">
        <f t="shared" si="20"/>
        <v>0</v>
      </c>
      <c r="H84" s="109">
        <f t="shared" si="20"/>
        <v>0</v>
      </c>
      <c r="I84" s="109">
        <f t="shared" si="20"/>
        <v>0</v>
      </c>
      <c r="J84" s="109">
        <f t="shared" si="20"/>
        <v>0</v>
      </c>
      <c r="K84" s="109">
        <f t="shared" si="20"/>
        <v>0</v>
      </c>
      <c r="L84" s="109">
        <f t="shared" si="20"/>
        <v>0</v>
      </c>
      <c r="M84" s="109">
        <f t="shared" si="20"/>
        <v>0</v>
      </c>
      <c r="N84" s="109">
        <f t="shared" si="20"/>
        <v>0</v>
      </c>
      <c r="O84" s="109">
        <f t="shared" si="20"/>
        <v>0</v>
      </c>
      <c r="P84" s="109">
        <f t="shared" si="20"/>
        <v>0</v>
      </c>
      <c r="Q84" s="127">
        <f t="shared" si="15"/>
        <v>0</v>
      </c>
    </row>
    <row r="85" spans="1:23" ht="20.100000000000001" customHeight="1" x14ac:dyDescent="0.25">
      <c r="A85" s="8"/>
      <c r="B85" s="158">
        <f>+E85+F85+G85+H85+I85+J85+K85+L85+M85+N85+O85+P85</f>
        <v>0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1:23" ht="15" customHeight="1" x14ac:dyDescent="0.25">
      <c r="A86" s="8"/>
      <c r="B86" s="137" t="s">
        <v>80</v>
      </c>
      <c r="C86" s="124">
        <f t="shared" ref="C86:P86" si="21">C74+C84</f>
        <v>345288000</v>
      </c>
      <c r="D86" s="124">
        <f t="shared" si="21"/>
        <v>0</v>
      </c>
      <c r="E86" s="122">
        <f t="shared" si="21"/>
        <v>26369428.880000003</v>
      </c>
      <c r="F86" s="122">
        <f t="shared" si="21"/>
        <v>25201309.949999999</v>
      </c>
      <c r="G86" s="122">
        <f t="shared" si="21"/>
        <v>31817733.640000001</v>
      </c>
      <c r="H86" s="122">
        <f t="shared" si="21"/>
        <v>26462323.690000001</v>
      </c>
      <c r="I86" s="122">
        <f t="shared" si="21"/>
        <v>41564856.460000008</v>
      </c>
      <c r="J86" s="122">
        <f t="shared" si="21"/>
        <v>27669721.249999996</v>
      </c>
      <c r="K86" s="122">
        <f t="shared" si="21"/>
        <v>0</v>
      </c>
      <c r="L86" s="122">
        <f t="shared" si="21"/>
        <v>0</v>
      </c>
      <c r="M86" s="122">
        <f t="shared" si="21"/>
        <v>0</v>
      </c>
      <c r="N86" s="122">
        <f t="shared" si="21"/>
        <v>0</v>
      </c>
      <c r="O86" s="122">
        <f t="shared" si="21"/>
        <v>0</v>
      </c>
      <c r="P86" s="122">
        <f t="shared" si="21"/>
        <v>0</v>
      </c>
      <c r="Q86" s="128">
        <f t="shared" si="15"/>
        <v>179085373.87</v>
      </c>
    </row>
    <row r="87" spans="1:23" ht="18.75" x14ac:dyDescent="0.25">
      <c r="B87" s="38" t="s">
        <v>92</v>
      </c>
      <c r="C87" s="60"/>
      <c r="D87" s="59"/>
      <c r="E87" s="59"/>
      <c r="F87" s="61"/>
      <c r="G87" s="59"/>
      <c r="O87" s="23"/>
    </row>
    <row r="88" spans="1:23" s="22" customFormat="1" ht="18.75" x14ac:dyDescent="0.25">
      <c r="A88"/>
      <c r="B88" s="38" t="s">
        <v>124</v>
      </c>
      <c r="C88" s="24"/>
      <c r="F88" s="27"/>
      <c r="Q88" s="25"/>
    </row>
    <row r="89" spans="1:23" s="22" customFormat="1" ht="18.75" x14ac:dyDescent="0.25">
      <c r="A89"/>
      <c r="B89" s="38" t="s">
        <v>123</v>
      </c>
      <c r="C89" s="26"/>
      <c r="F89" s="27"/>
      <c r="O89" s="23"/>
      <c r="Q89" s="25"/>
    </row>
    <row r="90" spans="1:23" s="22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 s="133"/>
    </row>
    <row r="91" spans="1:23" s="22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 s="133"/>
    </row>
    <row r="92" spans="1:23" s="22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 s="133"/>
    </row>
    <row r="93" spans="1:23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W93" s="136"/>
    </row>
    <row r="94" spans="1:23" s="22" customForma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 s="133"/>
    </row>
    <row r="95" spans="1:23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W95" s="136"/>
    </row>
    <row r="96" spans="1:23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W96" s="136"/>
    </row>
    <row r="97" spans="1:23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W97" s="136"/>
    </row>
    <row r="98" spans="1:23" s="2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 s="133"/>
    </row>
    <row r="99" spans="1:23" s="22" customForma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 s="133"/>
    </row>
    <row r="100" spans="1:23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W100" s="136"/>
    </row>
    <row r="101" spans="1:23" s="22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 s="133"/>
    </row>
    <row r="102" spans="1:23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W102" s="136"/>
    </row>
    <row r="103" spans="1:23" s="22" customForma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 s="133"/>
    </row>
    <row r="104" spans="1:23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W104" s="136"/>
    </row>
    <row r="105" spans="1:23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W105" s="136"/>
    </row>
    <row r="106" spans="1:23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W106" s="136"/>
    </row>
    <row r="107" spans="1:23" s="22" customForma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 s="133"/>
    </row>
    <row r="108" spans="1:23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W108" s="136"/>
    </row>
    <row r="109" spans="1:23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W109" s="136"/>
    </row>
    <row r="110" spans="1:23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W110" s="136"/>
    </row>
    <row r="111" spans="1:23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W111" s="136"/>
    </row>
    <row r="112" spans="1:23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W112" s="136"/>
    </row>
    <row r="113" spans="2:23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W113" s="136"/>
    </row>
    <row r="114" spans="2:23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W114" s="136"/>
    </row>
    <row r="115" spans="2:23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W115" s="136"/>
    </row>
    <row r="116" spans="2:23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W116" s="136"/>
    </row>
    <row r="117" spans="2:23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W117" s="136"/>
    </row>
    <row r="118" spans="2:23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W118" s="136"/>
    </row>
    <row r="119" spans="2:23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W119" s="136"/>
    </row>
    <row r="120" spans="2:23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W120" s="136"/>
    </row>
    <row r="121" spans="2:23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W121" s="136"/>
    </row>
    <row r="122" spans="2:23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W122" s="136"/>
    </row>
    <row r="123" spans="2:23" x14ac:dyDescent="0.25">
      <c r="B123" s="133"/>
      <c r="C123" s="133"/>
      <c r="D123" s="133"/>
      <c r="E123" s="133"/>
      <c r="F123" s="134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5"/>
      <c r="R123" s="136"/>
      <c r="S123" s="136"/>
      <c r="T123" s="136"/>
      <c r="U123" s="136"/>
      <c r="V123" s="136"/>
      <c r="W123" s="136"/>
    </row>
    <row r="124" spans="2:23" x14ac:dyDescent="0.25">
      <c r="B124" s="133"/>
      <c r="C124" s="133"/>
      <c r="D124" s="133"/>
      <c r="E124" s="133"/>
      <c r="F124" s="134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5"/>
      <c r="R124" s="136"/>
      <c r="S124" s="136"/>
      <c r="T124" s="136"/>
      <c r="U124" s="136"/>
      <c r="V124" s="136"/>
      <c r="W124" s="136"/>
    </row>
    <row r="125" spans="2:23" x14ac:dyDescent="0.25">
      <c r="B125" s="133"/>
      <c r="C125" s="133"/>
      <c r="D125" s="133"/>
      <c r="E125" s="133"/>
      <c r="F125" s="134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5"/>
      <c r="R125" s="136"/>
      <c r="S125" s="136"/>
      <c r="T125" s="136"/>
      <c r="U125" s="136"/>
      <c r="V125" s="136"/>
      <c r="W125" s="136"/>
    </row>
    <row r="126" spans="2:23" x14ac:dyDescent="0.25">
      <c r="B126" s="133"/>
      <c r="C126" s="133"/>
      <c r="D126" s="133"/>
      <c r="E126" s="133"/>
      <c r="F126" s="134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5"/>
      <c r="R126" s="136"/>
      <c r="S126" s="136"/>
      <c r="T126" s="136"/>
      <c r="U126" s="136"/>
      <c r="V126" s="136"/>
      <c r="W126" s="136"/>
    </row>
    <row r="127" spans="2:23" x14ac:dyDescent="0.25">
      <c r="B127" s="133"/>
      <c r="C127" s="133"/>
      <c r="D127" s="133"/>
      <c r="E127" s="133"/>
      <c r="F127" s="134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5"/>
      <c r="R127" s="136"/>
      <c r="S127" s="136"/>
      <c r="T127" s="136"/>
      <c r="U127" s="136"/>
      <c r="V127" s="136"/>
      <c r="W127" s="136"/>
    </row>
    <row r="128" spans="2:23" x14ac:dyDescent="0.25">
      <c r="B128" s="133"/>
      <c r="C128" s="133"/>
      <c r="D128" s="133"/>
      <c r="E128" s="133"/>
      <c r="F128" s="134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5"/>
      <c r="R128" s="136"/>
      <c r="S128" s="136"/>
      <c r="T128" s="136"/>
      <c r="U128" s="136"/>
      <c r="V128" s="136"/>
      <c r="W128" s="136"/>
    </row>
    <row r="129" spans="2:23" x14ac:dyDescent="0.25">
      <c r="B129" s="133"/>
      <c r="C129" s="133"/>
      <c r="D129" s="133"/>
      <c r="E129" s="133"/>
      <c r="F129" s="134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5"/>
      <c r="R129" s="136"/>
      <c r="S129" s="136"/>
      <c r="T129" s="136"/>
      <c r="U129" s="136"/>
      <c r="V129" s="136"/>
      <c r="W129" s="136"/>
    </row>
    <row r="130" spans="2:23" x14ac:dyDescent="0.25">
      <c r="B130" s="133"/>
      <c r="C130" s="133"/>
      <c r="D130" s="133"/>
      <c r="E130" s="133"/>
      <c r="F130" s="134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5"/>
      <c r="R130" s="136"/>
      <c r="S130" s="136"/>
      <c r="T130" s="136"/>
      <c r="U130" s="136"/>
      <c r="V130" s="136"/>
      <c r="W130" s="136"/>
    </row>
    <row r="131" spans="2:23" x14ac:dyDescent="0.25">
      <c r="B131" s="133"/>
      <c r="C131" s="133"/>
      <c r="D131" s="133"/>
      <c r="E131" s="133"/>
      <c r="F131" s="134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5"/>
      <c r="R131" s="136"/>
      <c r="S131" s="136"/>
      <c r="T131" s="136"/>
      <c r="U131" s="136"/>
      <c r="V131" s="136"/>
      <c r="W131" s="136"/>
    </row>
    <row r="132" spans="2:23" x14ac:dyDescent="0.25">
      <c r="B132" s="133"/>
      <c r="C132" s="133"/>
      <c r="D132" s="133"/>
      <c r="E132" s="133"/>
      <c r="F132" s="134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5"/>
      <c r="R132" s="136"/>
      <c r="S132" s="136"/>
      <c r="T132" s="136"/>
      <c r="U132" s="136"/>
      <c r="V132" s="136"/>
      <c r="W132" s="136"/>
    </row>
    <row r="133" spans="2:23" x14ac:dyDescent="0.25">
      <c r="B133" s="133"/>
      <c r="C133" s="133"/>
      <c r="D133" s="133"/>
      <c r="E133" s="133"/>
      <c r="F133" s="134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5"/>
      <c r="R133" s="136"/>
      <c r="S133" s="136"/>
      <c r="T133" s="136"/>
      <c r="U133" s="136"/>
      <c r="V133" s="136"/>
      <c r="W133" s="136"/>
    </row>
    <row r="134" spans="2:23" x14ac:dyDescent="0.25">
      <c r="B134" s="133"/>
      <c r="C134" s="133"/>
      <c r="D134" s="133"/>
      <c r="E134" s="133"/>
      <c r="F134" s="134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5"/>
      <c r="R134" s="136"/>
      <c r="S134" s="136"/>
      <c r="T134" s="136"/>
      <c r="U134" s="136"/>
      <c r="V134" s="136"/>
      <c r="W134" s="136"/>
    </row>
    <row r="135" spans="2:23" x14ac:dyDescent="0.25">
      <c r="B135" s="133"/>
      <c r="C135" s="133"/>
      <c r="D135" s="133"/>
      <c r="E135" s="133"/>
      <c r="F135" s="134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5"/>
      <c r="R135" s="136"/>
      <c r="S135" s="136"/>
      <c r="T135" s="136"/>
      <c r="U135" s="136"/>
      <c r="V135" s="136"/>
      <c r="W135" s="136"/>
    </row>
    <row r="136" spans="2:23" x14ac:dyDescent="0.25">
      <c r="B136" s="133"/>
      <c r="C136" s="133"/>
      <c r="D136" s="133"/>
      <c r="E136" s="133"/>
      <c r="F136" s="134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5"/>
      <c r="R136" s="136"/>
      <c r="S136" s="136"/>
      <c r="T136" s="136"/>
      <c r="U136" s="136"/>
      <c r="V136" s="136"/>
      <c r="W136" s="136"/>
    </row>
    <row r="137" spans="2:23" x14ac:dyDescent="0.25">
      <c r="B137" s="133"/>
      <c r="C137" s="133"/>
      <c r="D137" s="133"/>
      <c r="E137" s="133"/>
      <c r="F137" s="134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5"/>
      <c r="R137" s="136"/>
      <c r="S137" s="136"/>
      <c r="T137" s="136"/>
      <c r="U137" s="136"/>
      <c r="V137" s="136"/>
      <c r="W137" s="136"/>
    </row>
    <row r="138" spans="2:23" x14ac:dyDescent="0.25">
      <c r="B138" s="133"/>
      <c r="C138" s="133"/>
      <c r="D138" s="133"/>
      <c r="E138" s="133"/>
      <c r="F138" s="134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5"/>
      <c r="R138" s="136"/>
      <c r="S138" s="136"/>
      <c r="T138" s="136"/>
      <c r="U138" s="136"/>
      <c r="V138" s="136"/>
      <c r="W138" s="136"/>
    </row>
    <row r="139" spans="2:23" x14ac:dyDescent="0.25">
      <c r="B139" s="133"/>
      <c r="C139" s="133"/>
      <c r="D139" s="133"/>
      <c r="E139" s="133"/>
      <c r="F139" s="134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5"/>
      <c r="R139" s="136"/>
      <c r="S139" s="136"/>
      <c r="T139" s="136"/>
      <c r="U139" s="136"/>
      <c r="V139" s="136"/>
      <c r="W139" s="136"/>
    </row>
    <row r="140" spans="2:23" x14ac:dyDescent="0.25">
      <c r="B140" s="133"/>
      <c r="C140" s="133"/>
      <c r="D140" s="133"/>
      <c r="E140" s="133"/>
      <c r="F140" s="134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5"/>
      <c r="R140" s="136"/>
      <c r="S140" s="136"/>
      <c r="T140" s="136"/>
      <c r="U140" s="136"/>
      <c r="V140" s="136"/>
      <c r="W140" s="136"/>
    </row>
    <row r="141" spans="2:23" x14ac:dyDescent="0.25">
      <c r="B141" s="133"/>
      <c r="C141" s="133"/>
      <c r="D141" s="133"/>
      <c r="E141" s="133"/>
      <c r="F141" s="134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5"/>
      <c r="R141" s="136"/>
      <c r="S141" s="136"/>
      <c r="T141" s="136"/>
      <c r="U141" s="136"/>
      <c r="V141" s="136"/>
      <c r="W141" s="136"/>
    </row>
    <row r="142" spans="2:23" x14ac:dyDescent="0.25">
      <c r="B142" s="133"/>
      <c r="C142" s="133"/>
      <c r="D142" s="133"/>
      <c r="E142" s="133"/>
      <c r="F142" s="134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5"/>
      <c r="R142" s="136"/>
      <c r="S142" s="136"/>
      <c r="T142" s="136"/>
      <c r="U142" s="136"/>
      <c r="V142" s="136"/>
      <c r="W142" s="136"/>
    </row>
    <row r="143" spans="2:23" x14ac:dyDescent="0.25">
      <c r="B143" s="133"/>
      <c r="C143" s="133"/>
      <c r="D143" s="133"/>
      <c r="E143" s="133"/>
      <c r="F143" s="134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5"/>
      <c r="R143" s="136"/>
      <c r="S143" s="136"/>
      <c r="T143" s="136"/>
      <c r="U143" s="136"/>
      <c r="V143" s="136"/>
      <c r="W143" s="136"/>
    </row>
    <row r="144" spans="2:23" x14ac:dyDescent="0.25">
      <c r="B144" s="133"/>
      <c r="C144" s="133"/>
      <c r="D144" s="133"/>
      <c r="E144" s="133"/>
      <c r="F144" s="134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5"/>
      <c r="R144" s="136"/>
      <c r="S144" s="136"/>
      <c r="T144" s="136"/>
      <c r="U144" s="136"/>
      <c r="V144" s="136"/>
      <c r="W144" s="136"/>
    </row>
    <row r="145" spans="2:23" x14ac:dyDescent="0.25">
      <c r="B145" s="133"/>
      <c r="C145" s="133"/>
      <c r="D145" s="133"/>
      <c r="E145" s="133"/>
      <c r="F145" s="134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5"/>
      <c r="R145" s="136"/>
      <c r="S145" s="136"/>
      <c r="T145" s="136"/>
      <c r="U145" s="136"/>
      <c r="V145" s="136"/>
      <c r="W145" s="136"/>
    </row>
    <row r="146" spans="2:23" x14ac:dyDescent="0.25">
      <c r="B146" s="133"/>
      <c r="C146" s="133"/>
      <c r="D146" s="133"/>
      <c r="E146" s="133"/>
      <c r="F146" s="134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5"/>
      <c r="R146" s="136"/>
      <c r="S146" s="136"/>
      <c r="T146" s="136"/>
      <c r="U146" s="136"/>
      <c r="V146" s="136"/>
      <c r="W146" s="136"/>
    </row>
    <row r="147" spans="2:23" x14ac:dyDescent="0.25">
      <c r="B147" s="133"/>
      <c r="C147" s="133"/>
      <c r="D147" s="133"/>
      <c r="E147" s="133"/>
      <c r="F147" s="134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5"/>
      <c r="R147" s="136"/>
      <c r="S147" s="136"/>
      <c r="T147" s="136"/>
      <c r="U147" s="136"/>
      <c r="V147" s="136"/>
      <c r="W147" s="136"/>
    </row>
    <row r="148" spans="2:23" x14ac:dyDescent="0.25">
      <c r="B148" s="133"/>
      <c r="C148" s="133"/>
      <c r="D148" s="133"/>
      <c r="E148" s="133"/>
      <c r="F148" s="134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5"/>
      <c r="R148" s="136"/>
      <c r="S148" s="136"/>
      <c r="T148" s="136"/>
      <c r="U148" s="136"/>
      <c r="V148" s="136"/>
      <c r="W148" s="136"/>
    </row>
    <row r="149" spans="2:23" x14ac:dyDescent="0.25">
      <c r="B149" s="133"/>
      <c r="C149" s="133"/>
      <c r="D149" s="133"/>
      <c r="E149" s="133"/>
      <c r="F149" s="134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5"/>
      <c r="R149" s="136"/>
      <c r="S149" s="136"/>
      <c r="T149" s="136"/>
      <c r="U149" s="136"/>
      <c r="V149" s="136"/>
      <c r="W149" s="136"/>
    </row>
    <row r="150" spans="2:23" x14ac:dyDescent="0.25">
      <c r="B150" s="133"/>
      <c r="C150" s="133"/>
      <c r="D150" s="133"/>
      <c r="E150" s="133"/>
      <c r="F150" s="134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5"/>
      <c r="R150" s="136"/>
      <c r="S150" s="136"/>
      <c r="T150" s="136"/>
      <c r="U150" s="136"/>
      <c r="V150" s="136"/>
      <c r="W150" s="136"/>
    </row>
    <row r="151" spans="2:23" x14ac:dyDescent="0.25">
      <c r="B151" s="133"/>
      <c r="C151" s="133"/>
      <c r="D151" s="133"/>
      <c r="E151" s="133"/>
      <c r="F151" s="134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5"/>
      <c r="R151" s="136"/>
      <c r="S151" s="136"/>
      <c r="T151" s="136"/>
      <c r="U151" s="136"/>
      <c r="V151" s="136"/>
      <c r="W151" s="136"/>
    </row>
    <row r="152" spans="2:23" x14ac:dyDescent="0.25">
      <c r="B152" s="133"/>
      <c r="C152" s="133"/>
      <c r="D152" s="133"/>
      <c r="E152" s="133"/>
      <c r="F152" s="134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5"/>
      <c r="R152" s="136"/>
      <c r="S152" s="136"/>
      <c r="T152" s="136"/>
      <c r="U152" s="136"/>
      <c r="V152" s="136"/>
      <c r="W152" s="136"/>
    </row>
    <row r="153" spans="2:23" x14ac:dyDescent="0.25">
      <c r="B153" s="133"/>
      <c r="C153" s="133"/>
      <c r="D153" s="133"/>
      <c r="E153" s="133"/>
      <c r="F153" s="134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5"/>
      <c r="R153" s="136"/>
      <c r="S153" s="136"/>
      <c r="T153" s="136"/>
      <c r="U153" s="136"/>
      <c r="V153" s="136"/>
      <c r="W153" s="136"/>
    </row>
    <row r="154" spans="2:23" x14ac:dyDescent="0.25">
      <c r="B154" s="133"/>
      <c r="C154" s="133"/>
      <c r="D154" s="133"/>
      <c r="E154" s="133"/>
      <c r="F154" s="134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5"/>
      <c r="R154" s="136"/>
      <c r="S154" s="136"/>
      <c r="T154" s="136"/>
      <c r="U154" s="136"/>
      <c r="V154" s="136"/>
      <c r="W154" s="136"/>
    </row>
    <row r="155" spans="2:23" x14ac:dyDescent="0.25">
      <c r="B155" s="133"/>
      <c r="C155" s="133"/>
      <c r="D155" s="133"/>
      <c r="E155" s="133"/>
      <c r="F155" s="134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5"/>
      <c r="R155" s="136"/>
      <c r="S155" s="136"/>
      <c r="T155" s="136"/>
      <c r="U155" s="136"/>
      <c r="V155" s="136"/>
      <c r="W155" s="136"/>
    </row>
    <row r="156" spans="2:23" x14ac:dyDescent="0.25">
      <c r="B156" s="133"/>
      <c r="C156" s="133"/>
      <c r="D156" s="133"/>
      <c r="E156" s="133"/>
      <c r="F156" s="134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5"/>
      <c r="R156" s="136"/>
      <c r="S156" s="136"/>
      <c r="T156" s="136"/>
      <c r="U156" s="136"/>
      <c r="V156" s="136"/>
      <c r="W156" s="136"/>
    </row>
    <row r="157" spans="2:23" x14ac:dyDescent="0.25">
      <c r="B157" s="133"/>
      <c r="C157" s="133"/>
      <c r="D157" s="133"/>
      <c r="E157" s="133"/>
      <c r="F157" s="134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5"/>
      <c r="R157" s="136"/>
      <c r="S157" s="136"/>
      <c r="T157" s="136"/>
      <c r="U157" s="136"/>
      <c r="V157" s="136"/>
      <c r="W157" s="136"/>
    </row>
    <row r="158" spans="2:23" x14ac:dyDescent="0.25">
      <c r="B158" s="133"/>
      <c r="C158" s="133"/>
      <c r="D158" s="133"/>
      <c r="E158" s="133"/>
      <c r="F158" s="134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5"/>
      <c r="R158" s="136"/>
      <c r="S158" s="136"/>
      <c r="T158" s="136"/>
      <c r="U158" s="136"/>
      <c r="V158" s="136"/>
      <c r="W158" s="136"/>
    </row>
    <row r="159" spans="2:23" x14ac:dyDescent="0.25">
      <c r="B159" s="133"/>
      <c r="C159" s="133"/>
      <c r="D159" s="133"/>
      <c r="E159" s="133"/>
      <c r="F159" s="134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5"/>
      <c r="R159" s="136"/>
      <c r="S159" s="136"/>
      <c r="T159" s="136"/>
      <c r="U159" s="136"/>
      <c r="V159" s="136"/>
      <c r="W159" s="136"/>
    </row>
    <row r="160" spans="2:23" x14ac:dyDescent="0.25">
      <c r="B160" s="133"/>
      <c r="C160" s="133"/>
      <c r="D160" s="133"/>
      <c r="E160" s="133"/>
      <c r="F160" s="134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5"/>
      <c r="R160" s="136"/>
      <c r="S160" s="136"/>
      <c r="T160" s="136"/>
      <c r="U160" s="136"/>
      <c r="V160" s="136"/>
      <c r="W160" s="136"/>
    </row>
    <row r="161" spans="2:23" x14ac:dyDescent="0.25">
      <c r="B161" s="133"/>
      <c r="C161" s="133"/>
      <c r="D161" s="133"/>
      <c r="E161" s="133"/>
      <c r="F161" s="134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5"/>
      <c r="R161" s="136"/>
      <c r="S161" s="136"/>
      <c r="T161" s="136"/>
      <c r="U161" s="136"/>
      <c r="V161" s="136"/>
      <c r="W161" s="136"/>
    </row>
    <row r="162" spans="2:23" x14ac:dyDescent="0.25">
      <c r="B162" s="133"/>
      <c r="C162" s="133"/>
      <c r="D162" s="133"/>
      <c r="E162" s="133"/>
      <c r="F162" s="134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5"/>
      <c r="R162" s="136"/>
      <c r="S162" s="136"/>
      <c r="T162" s="136"/>
      <c r="U162" s="136"/>
      <c r="V162" s="136"/>
      <c r="W162" s="136"/>
    </row>
    <row r="163" spans="2:23" x14ac:dyDescent="0.25">
      <c r="B163" s="133"/>
      <c r="C163" s="133"/>
      <c r="D163" s="133"/>
      <c r="E163" s="133"/>
      <c r="F163" s="134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5"/>
      <c r="R163" s="136"/>
      <c r="S163" s="136"/>
      <c r="T163" s="136"/>
      <c r="U163" s="136"/>
      <c r="V163" s="136"/>
      <c r="W163" s="136"/>
    </row>
    <row r="164" spans="2:23" x14ac:dyDescent="0.25">
      <c r="B164" s="133"/>
      <c r="C164" s="133"/>
      <c r="D164" s="133"/>
      <c r="E164" s="133"/>
      <c r="F164" s="134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5"/>
      <c r="R164" s="136"/>
      <c r="S164" s="136"/>
      <c r="T164" s="136"/>
      <c r="U164" s="136"/>
      <c r="V164" s="136"/>
      <c r="W164" s="136"/>
    </row>
    <row r="165" spans="2:23" x14ac:dyDescent="0.25">
      <c r="B165" s="133"/>
      <c r="C165" s="133"/>
      <c r="D165" s="133"/>
      <c r="E165" s="133"/>
      <c r="F165" s="134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5"/>
      <c r="R165" s="136"/>
      <c r="S165" s="136"/>
      <c r="T165" s="136"/>
      <c r="U165" s="136"/>
      <c r="V165" s="136"/>
      <c r="W165" s="136"/>
    </row>
    <row r="166" spans="2:23" x14ac:dyDescent="0.25">
      <c r="B166" s="133"/>
      <c r="C166" s="133"/>
      <c r="D166" s="133"/>
      <c r="E166" s="133"/>
      <c r="F166" s="134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5"/>
      <c r="R166" s="136"/>
      <c r="S166" s="136"/>
      <c r="T166" s="136"/>
      <c r="U166" s="136"/>
      <c r="V166" s="136"/>
      <c r="W166" s="136"/>
    </row>
    <row r="167" spans="2:23" x14ac:dyDescent="0.25">
      <c r="B167" s="133"/>
      <c r="C167" s="133"/>
      <c r="D167" s="133"/>
      <c r="E167" s="133"/>
      <c r="F167" s="134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5"/>
      <c r="R167" s="136"/>
      <c r="S167" s="136"/>
      <c r="T167" s="136"/>
      <c r="U167" s="136"/>
      <c r="V167" s="136"/>
      <c r="W167" s="136"/>
    </row>
    <row r="168" spans="2:23" x14ac:dyDescent="0.25">
      <c r="B168" s="133"/>
      <c r="C168" s="133"/>
      <c r="D168" s="133"/>
      <c r="E168" s="133"/>
      <c r="F168" s="134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5"/>
      <c r="R168" s="136"/>
      <c r="S168" s="136"/>
      <c r="T168" s="136"/>
      <c r="U168" s="136"/>
      <c r="V168" s="136"/>
      <c r="W168" s="136"/>
    </row>
    <row r="169" spans="2:23" x14ac:dyDescent="0.25">
      <c r="B169" s="133"/>
      <c r="C169" s="133"/>
      <c r="D169" s="133"/>
      <c r="E169" s="133"/>
      <c r="F169" s="134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5"/>
      <c r="R169" s="136"/>
      <c r="S169" s="136"/>
      <c r="T169" s="136"/>
      <c r="U169" s="136"/>
      <c r="V169" s="136"/>
      <c r="W169" s="136"/>
    </row>
    <row r="170" spans="2:23" x14ac:dyDescent="0.25">
      <c r="B170" s="133"/>
      <c r="C170" s="133"/>
      <c r="D170" s="133"/>
      <c r="E170" s="133"/>
      <c r="F170" s="134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5"/>
      <c r="R170" s="136"/>
      <c r="S170" s="136"/>
      <c r="T170" s="136"/>
      <c r="U170" s="136"/>
      <c r="V170" s="136"/>
      <c r="W170" s="136"/>
    </row>
    <row r="171" spans="2:23" x14ac:dyDescent="0.25">
      <c r="B171" s="133"/>
      <c r="C171" s="133"/>
      <c r="D171" s="133"/>
      <c r="E171" s="133"/>
      <c r="F171" s="134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5"/>
      <c r="R171" s="136"/>
      <c r="S171" s="136"/>
      <c r="T171" s="136"/>
      <c r="U171" s="136"/>
      <c r="V171" s="136"/>
      <c r="W171" s="136"/>
    </row>
    <row r="172" spans="2:23" x14ac:dyDescent="0.25">
      <c r="B172" s="133"/>
      <c r="C172" s="133"/>
      <c r="D172" s="133"/>
      <c r="E172" s="133"/>
      <c r="F172" s="134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5"/>
      <c r="R172" s="136"/>
      <c r="S172" s="136"/>
      <c r="T172" s="136"/>
      <c r="U172" s="136"/>
      <c r="V172" s="136"/>
      <c r="W172" s="136"/>
    </row>
    <row r="173" spans="2:23" x14ac:dyDescent="0.25">
      <c r="B173" s="133"/>
      <c r="C173" s="133"/>
      <c r="D173" s="133"/>
      <c r="E173" s="133"/>
      <c r="F173" s="134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5"/>
      <c r="R173" s="136"/>
      <c r="S173" s="136"/>
      <c r="T173" s="136"/>
      <c r="U173" s="136"/>
      <c r="V173" s="136"/>
      <c r="W173" s="136"/>
    </row>
    <row r="174" spans="2:23" x14ac:dyDescent="0.25">
      <c r="B174" s="133"/>
      <c r="C174" s="133"/>
      <c r="D174" s="133"/>
      <c r="E174" s="133"/>
      <c r="F174" s="134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5"/>
      <c r="R174" s="136"/>
      <c r="S174" s="136"/>
      <c r="T174" s="136"/>
      <c r="U174" s="136"/>
      <c r="V174" s="136"/>
      <c r="W174" s="136"/>
    </row>
    <row r="175" spans="2:23" x14ac:dyDescent="0.25">
      <c r="B175" s="133"/>
      <c r="C175" s="133"/>
      <c r="D175" s="133"/>
      <c r="E175" s="133"/>
      <c r="F175" s="134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5"/>
      <c r="R175" s="136"/>
      <c r="S175" s="136"/>
      <c r="T175" s="136"/>
      <c r="U175" s="136"/>
      <c r="V175" s="136"/>
      <c r="W175" s="136"/>
    </row>
    <row r="176" spans="2:23" x14ac:dyDescent="0.25">
      <c r="B176" s="133"/>
      <c r="C176" s="133"/>
      <c r="D176" s="133"/>
      <c r="E176" s="133"/>
      <c r="F176" s="134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5"/>
      <c r="R176" s="136"/>
      <c r="S176" s="136"/>
      <c r="T176" s="136"/>
      <c r="U176" s="136"/>
      <c r="V176" s="136"/>
      <c r="W176" s="136"/>
    </row>
    <row r="177" spans="2:23" x14ac:dyDescent="0.25">
      <c r="B177" s="133"/>
      <c r="C177" s="133"/>
      <c r="D177" s="133"/>
      <c r="E177" s="133"/>
      <c r="F177" s="134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5"/>
      <c r="R177" s="136"/>
      <c r="S177" s="136"/>
      <c r="T177" s="136"/>
      <c r="U177" s="136"/>
      <c r="V177" s="136"/>
      <c r="W177" s="136"/>
    </row>
    <row r="178" spans="2:23" x14ac:dyDescent="0.25">
      <c r="B178" s="133"/>
      <c r="C178" s="133"/>
      <c r="D178" s="133"/>
      <c r="E178" s="133"/>
      <c r="F178" s="134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5"/>
      <c r="R178" s="136"/>
      <c r="S178" s="136"/>
      <c r="T178" s="136"/>
      <c r="U178" s="136"/>
      <c r="V178" s="136"/>
      <c r="W178" s="136"/>
    </row>
    <row r="179" spans="2:23" x14ac:dyDescent="0.25">
      <c r="B179" s="133"/>
      <c r="C179" s="133"/>
      <c r="D179" s="133"/>
      <c r="E179" s="133"/>
      <c r="F179" s="134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5"/>
      <c r="R179" s="136"/>
      <c r="S179" s="136"/>
      <c r="T179" s="136"/>
      <c r="U179" s="136"/>
      <c r="V179" s="136"/>
      <c r="W179" s="136"/>
    </row>
    <row r="180" spans="2:23" x14ac:dyDescent="0.25">
      <c r="B180" s="133"/>
      <c r="C180" s="133"/>
      <c r="D180" s="133"/>
      <c r="E180" s="133"/>
      <c r="F180" s="134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5"/>
      <c r="R180" s="136"/>
      <c r="S180" s="136"/>
      <c r="T180" s="136"/>
      <c r="U180" s="136"/>
      <c r="V180" s="136"/>
      <c r="W180" s="136"/>
    </row>
    <row r="181" spans="2:23" x14ac:dyDescent="0.25">
      <c r="B181" s="133"/>
      <c r="C181" s="133"/>
      <c r="D181" s="133"/>
      <c r="E181" s="133"/>
      <c r="F181" s="134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5"/>
      <c r="R181" s="136"/>
      <c r="S181" s="136"/>
      <c r="T181" s="136"/>
      <c r="U181" s="136"/>
      <c r="V181" s="136"/>
      <c r="W181" s="136"/>
    </row>
    <row r="182" spans="2:23" x14ac:dyDescent="0.25">
      <c r="B182" s="133"/>
      <c r="C182" s="133"/>
      <c r="D182" s="133"/>
      <c r="E182" s="133"/>
      <c r="F182" s="134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5"/>
      <c r="R182" s="136"/>
      <c r="S182" s="136"/>
      <c r="T182" s="136"/>
      <c r="U182" s="136"/>
      <c r="V182" s="136"/>
      <c r="W182" s="136"/>
    </row>
    <row r="183" spans="2:23" x14ac:dyDescent="0.25">
      <c r="B183" s="133"/>
      <c r="C183" s="133"/>
      <c r="D183" s="133"/>
      <c r="E183" s="133"/>
      <c r="F183" s="134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5"/>
      <c r="R183" s="136"/>
      <c r="S183" s="136"/>
      <c r="T183" s="136"/>
      <c r="U183" s="136"/>
      <c r="V183" s="136"/>
      <c r="W183" s="136"/>
    </row>
    <row r="184" spans="2:23" x14ac:dyDescent="0.25">
      <c r="B184" s="133"/>
      <c r="C184" s="133"/>
      <c r="D184" s="133"/>
      <c r="E184" s="133"/>
      <c r="F184" s="134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5"/>
      <c r="R184" s="136"/>
      <c r="S184" s="136"/>
      <c r="T184" s="136"/>
      <c r="U184" s="136"/>
      <c r="V184" s="136"/>
      <c r="W184" s="136"/>
    </row>
  </sheetData>
  <mergeCells count="7">
    <mergeCell ref="B85:Q85"/>
    <mergeCell ref="B6:Q6"/>
    <mergeCell ref="B1:Q1"/>
    <mergeCell ref="B2:Q2"/>
    <mergeCell ref="B3:Q3"/>
    <mergeCell ref="B4:Q4"/>
    <mergeCell ref="B5:Q5"/>
  </mergeCells>
  <printOptions horizontalCentered="1"/>
  <pageMargins left="0.17" right="0.17" top="0.17" bottom="0.4" header="0.16" footer="0.31496062992126"/>
  <pageSetup paperSize="5" scale="89" fitToHeight="0" orientation="landscape" r:id="rId1"/>
  <headerFooter differentOddEven="1">
    <oddHeader xml:space="preserve">&amp;C&amp;"Arial,Normal"&amp;12 </oddHeader>
    <evenFooter>&amp;L&amp;16Elayne Martinez
Encargada de Ejecucion Presupuestaria
&amp;C&amp;16Juan Carlos Tejada
Director Administrativo y Financiero&amp;R&amp;16Aura Celeste Fernández R.
Gerente General</evenFooter>
    <firstFooter>&amp;LAna Patricia Fernandez
Encargada de Ejecucion Presupuestaria&amp;CMelissa Cabrera
Directora Financiera&amp;RDr. Edward Guzman P.
Gerente General</firstFooter>
  </headerFooter>
  <rowBreaks count="1" manualBreakCount="1">
    <brk id="6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F0A4DA3E7324986112767261EDBF2" ma:contentTypeVersion="9" ma:contentTypeDescription="Create a new document." ma:contentTypeScope="" ma:versionID="c69d76843ea2cca3badd2cfb5e60ab7e">
  <xsd:schema xmlns:xsd="http://www.w3.org/2001/XMLSchema" xmlns:xs="http://www.w3.org/2001/XMLSchema" xmlns:p="http://schemas.microsoft.com/office/2006/metadata/properties" xmlns:ns3="6d15ab9c-754a-4046-a77f-03fcb992eb73" targetNamespace="http://schemas.microsoft.com/office/2006/metadata/properties" ma:root="true" ma:fieldsID="8534b1af6b9defce2e2e9af7935e6a2b" ns3:_="">
    <xsd:import namespace="6d15ab9c-754a-4046-a77f-03fcb992eb7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5ab9c-754a-4046-a77f-03fcb992eb7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15ab9c-754a-4046-a77f-03fcb992eb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3622C1-8332-4BDE-A92C-9F4790260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15ab9c-754a-4046-a77f-03fcb992e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BE477A-20A7-4638-888D-EF7ACEB5B283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6d15ab9c-754a-4046-a77f-03fcb992eb7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Aprob-Ejec.</vt:lpstr>
      <vt:lpstr>P3 Presupuesto Ejecutado</vt:lpstr>
      <vt:lpstr>'P1 Presupuesto Aprobado'!Área_de_impresión</vt:lpstr>
      <vt:lpstr>'P2 Presupuesto Aprob-Ejec.'!Área_de_impresión</vt:lpstr>
      <vt:lpstr>'P2 Presupuesto Aprob-Ejec.'!Títulos_a_imprimir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Nelson Mateo</cp:lastModifiedBy>
  <cp:lastPrinted>2026-07-01T13:08:50Z</cp:lastPrinted>
  <dcterms:created xsi:type="dcterms:W3CDTF">2018-04-17T18:57:16Z</dcterms:created>
  <dcterms:modified xsi:type="dcterms:W3CDTF">2026-07-01T13:12:34Z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0x010100206F0A4DA3E7324986112767261EDBF2</vt:lpwstr>
  </property>
  <property fmtid="{D5CDD505-2E9C-101B-9397-08002B2CF9AE}" pid="3" name="MediaServiceImageTags">
    <vt:lpwstr/>
  </property>
</Properties>
</file>